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xr:revisionPtr revIDLastSave="2" documentId="11_16FE198C58F428FC3ACE92297DF000A646BE8C9C" xr6:coauthVersionLast="47" xr6:coauthVersionMax="47" xr10:uidLastSave="{BCCA360B-2F3E-4C34-8F5E-A3D7FDA0CB8D}"/>
  <bookViews>
    <workbookView xWindow="0" yWindow="0" windowWidth="0" windowHeight="0" activeTab="2" xr2:uid="{00000000-000D-0000-FFFF-FFFF00000000}"/>
  </bookViews>
  <sheets>
    <sheet name="0) Index" sheetId="1" r:id="rId1"/>
    <sheet name="1) A - Building a baseline" sheetId="2" r:id="rId2"/>
    <sheet name="2) Final Data" sheetId="3" r:id="rId3"/>
    <sheet name="3) Healthy Diets (B1)" sheetId="4" r:id="rId4"/>
    <sheet name="4) Household Size and FTWE" sheetId="5" r:id="rId5"/>
    <sheet name="5) Dashboard"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Tdzc2oS/qyO2mETSHOg5rY6M3pCf5fFXRNSkdGP/PZk="/>
    </ext>
  </extLst>
</workbook>
</file>

<file path=xl/calcChain.xml><?xml version="1.0" encoding="utf-8"?>
<calcChain xmlns="http://schemas.openxmlformats.org/spreadsheetml/2006/main">
  <c r="CK67" i="6" l="1"/>
  <c r="CK66" i="6"/>
  <c r="CK65" i="6"/>
  <c r="CK64" i="6"/>
  <c r="CK63" i="6"/>
  <c r="CK62" i="6"/>
  <c r="CK61" i="6"/>
  <c r="CK60" i="6"/>
  <c r="CK54" i="6"/>
  <c r="CK50" i="6"/>
  <c r="CK49" i="6"/>
  <c r="AS49" i="6"/>
  <c r="CK48" i="6"/>
  <c r="AS48" i="6"/>
  <c r="CK47" i="6"/>
  <c r="AS47" i="6"/>
  <c r="AB47" i="6"/>
  <c r="CK46" i="6"/>
  <c r="BK46" i="6"/>
  <c r="AS46" i="6"/>
  <c r="AB46" i="6"/>
  <c r="CK45" i="6"/>
  <c r="BK45" i="6"/>
  <c r="AS45" i="6"/>
  <c r="AB45" i="6"/>
  <c r="BK44" i="6"/>
  <c r="AS44" i="6"/>
  <c r="AB44" i="6"/>
  <c r="BK43" i="6"/>
  <c r="BW33" i="6"/>
  <c r="G7" i="5"/>
  <c r="D7" i="5"/>
  <c r="C7" i="5"/>
  <c r="B7" i="5"/>
  <c r="B20" i="4"/>
  <c r="F10" i="4"/>
  <c r="E10" i="4"/>
  <c r="D10" i="4"/>
  <c r="C10" i="4"/>
  <c r="F8" i="4"/>
  <c r="F9" i="4" s="1"/>
  <c r="F11" i="4" s="1"/>
  <c r="E8" i="4"/>
  <c r="E9" i="4" s="1"/>
  <c r="E11" i="4" s="1"/>
  <c r="D8" i="4"/>
  <c r="D9" i="4" s="1"/>
  <c r="D11" i="4" s="1"/>
  <c r="C8" i="4"/>
  <c r="C9" i="4" s="1"/>
  <c r="C11" i="4" s="1"/>
  <c r="F152" i="3"/>
  <c r="F151" i="3"/>
  <c r="F150" i="3"/>
  <c r="F149" i="3"/>
  <c r="F148" i="3"/>
  <c r="F145" i="3"/>
  <c r="F144" i="3"/>
  <c r="D113" i="3"/>
  <c r="D102" i="3"/>
  <c r="E94" i="3"/>
  <c r="E93" i="3"/>
  <c r="E92" i="3"/>
  <c r="E91" i="3"/>
  <c r="E90" i="3"/>
  <c r="E89" i="3"/>
  <c r="E88" i="3"/>
  <c r="E87" i="3"/>
  <c r="E83" i="3"/>
  <c r="E82" i="3"/>
  <c r="E81" i="3"/>
  <c r="E80" i="3"/>
  <c r="E79" i="3"/>
  <c r="E78" i="3"/>
  <c r="E77" i="3"/>
  <c r="E53" i="3"/>
  <c r="F53" i="3" s="1"/>
  <c r="E52" i="3"/>
  <c r="F52" i="3" s="1"/>
  <c r="E49" i="3"/>
  <c r="F49" i="3" s="1"/>
  <c r="E48" i="3"/>
  <c r="F48" i="3" s="1"/>
  <c r="E47" i="3"/>
  <c r="F47" i="3" s="1"/>
  <c r="E46" i="3"/>
  <c r="F46" i="3" s="1"/>
  <c r="E45" i="3"/>
  <c r="F45" i="3" s="1"/>
  <c r="E152" i="3" l="1"/>
  <c r="G152" i="3" s="1"/>
  <c r="E151" i="3"/>
  <c r="G151" i="3" s="1"/>
  <c r="E150" i="3"/>
  <c r="G150" i="3" s="1"/>
  <c r="E149" i="3"/>
  <c r="G149" i="3" s="1"/>
  <c r="E148" i="3"/>
  <c r="G148" i="3" s="1"/>
  <c r="E145" i="3"/>
  <c r="G145" i="3" s="1"/>
  <c r="E144" i="3"/>
  <c r="G144" i="3" s="1"/>
  <c r="E112" i="3"/>
  <c r="E111" i="3"/>
  <c r="E110" i="3"/>
  <c r="E109" i="3"/>
  <c r="E108" i="3"/>
  <c r="E107" i="3"/>
  <c r="E113" i="3" s="1"/>
  <c r="E118" i="3" s="1"/>
  <c r="D126" i="3"/>
  <c r="D125" i="3"/>
  <c r="D124" i="3"/>
  <c r="D123" i="3"/>
  <c r="D122" i="3"/>
  <c r="D121" i="3"/>
  <c r="D127" i="3" s="1"/>
  <c r="D1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1" authorId="0" shapeId="0" xr:uid="{00000000-0006-0000-0100-000001000000}">
      <text>
        <r>
          <rPr>
            <sz val="11"/>
            <color theme="1"/>
            <rFont val="Aptos narrow"/>
            <scheme val="minor"/>
          </rPr>
          <t>======
ID#AAABQqhbvrI
Davina Ngei    (2024-07-03 12:32:46)
Highlighted as we did not think the given figures were realistic</t>
        </r>
      </text>
    </comment>
  </commentList>
  <extLst>
    <ext xmlns:r="http://schemas.openxmlformats.org/officeDocument/2006/relationships" uri="GoogleSheetsCustomDataVersion2">
      <go:sheetsCustomData xmlns:go="http://customooxmlschemas.google.com/" r:id="rId1" roundtripDataSignature="AMtx7mhhXR9q9+q9/XNV5dG9zo61vVqYm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00000000-0006-0000-0200-000004000000}">
      <text>
        <r>
          <rPr>
            <sz val="11"/>
            <color theme="1"/>
            <rFont val="Aptos narrow"/>
            <scheme val="minor"/>
          </rPr>
          <t>======
ID#AAABO4qAM5o
Davina Ngei    (2024-05-30 14:49:21)
Question assumes one waste picker one source?</t>
        </r>
      </text>
    </comment>
    <comment ref="C51" authorId="0" shapeId="0" xr:uid="{00000000-0006-0000-0200-000001000000}">
      <text>
        <r>
          <rPr>
            <sz val="11"/>
            <color theme="1"/>
            <rFont val="Aptos narrow"/>
            <scheme val="minor"/>
          </rPr>
          <t>======
ID#AAABQpOiNhY
Davina Ngei    (2024-07-03 14:12:46)
Excludes outliers</t>
        </r>
      </text>
    </comment>
    <comment ref="D144" authorId="0" shapeId="0" xr:uid="{00000000-0006-0000-0200-000003000000}">
      <text>
        <r>
          <rPr>
            <sz val="11"/>
            <color theme="1"/>
            <rFont val="Aptos narrow"/>
            <scheme val="minor"/>
          </rPr>
          <t>======
ID#AAABPEgZtW0
Victor Béguerie    (2024-05-30 21:40:42)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 ref="D145" authorId="0" shapeId="0" xr:uid="{00000000-0006-0000-0200-000002000000}">
      <text>
        <r>
          <rPr>
            <sz val="11"/>
            <color theme="1"/>
            <rFont val="Aptos narrow"/>
            <scheme val="minor"/>
          </rPr>
          <t>======
ID#AAABPEgZtW4
Victor Béguerie    (2024-05-30 21:41:02)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List>
  <extLst>
    <ext xmlns:r="http://schemas.openxmlformats.org/officeDocument/2006/relationships" uri="GoogleSheetsCustomDataVersion2">
      <go:sheetsCustomData xmlns:go="http://customooxmlschemas.google.com/" r:id="rId1" roundtripDataSignature="AMtx7mhbyBvm4eBFhE0732/AlPknoEvXVg=="/>
    </ext>
  </extLst>
</comments>
</file>

<file path=xl/sharedStrings.xml><?xml version="1.0" encoding="utf-8"?>
<sst xmlns="http://schemas.openxmlformats.org/spreadsheetml/2006/main" count="2506" uniqueCount="1093">
  <si>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</si>
  <si>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</si>
  <si>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</si>
  <si>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</si>
  <si>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</si>
  <si>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</si>
  <si>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</si>
  <si>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</si>
  <si>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</si>
  <si>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</si>
  <si>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</si>
  <si>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</si>
  <si>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</si>
  <si>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</si>
  <si>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</si>
  <si>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</si>
  <si>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</si>
  <si>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</si>
  <si>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</si>
  <si>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</si>
  <si>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rPr>
        <b/>
        <sz val="12"/>
        <color theme="1"/>
        <rFont val="Arial"/>
      </rPr>
      <t xml:space="preserve">Purpose of this tab: 
</t>
    </r>
    <r>
      <rPr>
        <sz val="12"/>
        <color theme="1"/>
        <rFont val="Arial"/>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</si>
  <si>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</si>
  <si>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</si>
  <si>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</si>
  <si>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</si>
  <si>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</si>
  <si>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</si>
  <si>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</si>
  <si>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</si>
  <si>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</si>
  <si>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</si>
  <si>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</si>
  <si>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</si>
  <si>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</si>
  <si>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</si>
  <si>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</si>
  <si>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</si>
  <si>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</si>
  <si>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</si>
  <si>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</si>
  <si>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</si>
  <si>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</si>
  <si>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</si>
  <si>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</si>
  <si>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</si>
  <si>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</si>
  <si>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</si>
  <si>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</si>
  <si>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</si>
  <si>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</si>
  <si>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</si>
  <si>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</si>
  <si>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</si>
  <si>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</si>
  <si>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</si>
  <si>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</si>
  <si>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</si>
  <si>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</si>
  <si>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</si>
  <si>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</si>
  <si>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</si>
  <si>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</si>
  <si>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Waste Picker 41</t>
  </si>
  <si>
    <t>Waste Picker 42</t>
  </si>
  <si>
    <t>Section 1: About the interviewee</t>
  </si>
  <si>
    <t xml:space="preserve">1. Gender </t>
  </si>
  <si>
    <t>Female</t>
  </si>
  <si>
    <t>Male</t>
  </si>
  <si>
    <t>2. Age group the interviewee belongs to</t>
  </si>
  <si>
    <t>3. What is the size of your household?</t>
  </si>
  <si>
    <t>4. When did you start waste picking?</t>
  </si>
  <si>
    <t>5. Why did you start waste picking?</t>
  </si>
  <si>
    <t>She had a lot of expenses that were not covered by her household income. At the time, she was a charcoal seller.</t>
  </si>
  <si>
    <t>To get income</t>
  </si>
  <si>
    <t>To boost his income. He shifted from selling second hand clothing to waste</t>
  </si>
  <si>
    <t>To clean the environment and get money</t>
  </si>
  <si>
    <t>There was a lack of employment after he graduated. So he started looking for legitimate ways to make money. He saw a seminar by VSO called from waste to work. He registered a group with his graduate friends called "Determined Achievers". VSO was dealing with groups, so the group was to allow them to be part of a sensitisation programme. They started collecting from households weekly - they now have 100 households who they charge 30sh.</t>
  </si>
  <si>
    <t>To get money and clean the environment</t>
  </si>
  <si>
    <t>When she lived in Nairobi her husband was working at Chandaria industries. At the time the company was collecting waste. When he passed away, she returned to Kisumu. She realised the money she was given was not enough to cater for her children's needs. She started collecting at the dumpsite because she knew the value of waste -  cartons to start with. People would think she was crazy but she new why she was picking. She would then call Chandaria to come and pick from her, and that's how she started.  It was her only source of income.</t>
  </si>
  <si>
    <t>To get his school fees and income for his family</t>
  </si>
  <si>
    <t>A family member built a house but was not using it. She asked to use it for madrasa classes. She also thought about using this place to bring youths together, so they were not idle and drafted a letter to get community support for a youth led waste management programme. This led to the start of a household collection programme.</t>
  </si>
  <si>
    <t>To clean the environment.</t>
  </si>
  <si>
    <t>There were some friends of hers that used to collect waste. They introduced her to the work which she enjoyed.</t>
  </si>
  <si>
    <t>Waste provided a job opportunity and allowed him to clean the environment</t>
  </si>
  <si>
    <t>He started this work in high school. He loved the environment and he was also looking for income to survive. He was using the money to put himself through school.</t>
  </si>
  <si>
    <t>It offers a job opportunity and he gets income for his family</t>
  </si>
  <si>
    <t>He started this work when still in school, and needed money to help with his needs.</t>
  </si>
  <si>
    <t>To clean the environment and generate income</t>
  </si>
  <si>
    <t>There were no job opportunities and the community was dirty.</t>
  </si>
  <si>
    <t>Out of passion. She identified a problem in her community (improper handling of waste &amp; dirt). She came up with an idea to sensitise the community and offer waste collection.</t>
  </si>
  <si>
    <t>Joblessesness led him to waste.</t>
  </si>
  <si>
    <t>The environment where he lived was dirty. Him and other youth started an initiative to clean the environment and offer household collections.</t>
  </si>
  <si>
    <t>He lacked job opportunities.</t>
  </si>
  <si>
    <t>He lacked job opportunities and he saw his friends doing this work (trying to clean their environment and an earn an income). Previously, he was working as a loader for a recycling company in Nairobi, so he could understand the business.</t>
  </si>
  <si>
    <t>He was a driver and he was picking waste. Then he saw potential there and joined this group for waste collectors</t>
  </si>
  <si>
    <t>He started this job when he was still in primary school. His parents had separated and his mother couldn't afford costs like school fees. He started working to support his family. He had seen waste pickers near his home and knew there was value in recyclable materials.</t>
  </si>
  <si>
    <t>The job opportunities are in waste</t>
  </si>
  <si>
    <t>She initially was working with sugar cane. While still working on cane, she started collecting textiles and shoes which were dumped, for use within her family. At this time she saw people collecting and selling plastics, and asked what the value was. So she started adding plastics and other recyclable materials to her collections to earn money.</t>
  </si>
  <si>
    <t>It offered a job opportunity. He also grew up on the dumpsite with parents as waste pickers</t>
  </si>
  <si>
    <t>She started because of financial problems.</t>
  </si>
  <si>
    <t>She used to farm sugarcane but with this age she can't. Picking waste is simple and earns faster money</t>
  </si>
  <si>
    <t>She didn't have any earnings that she was making.</t>
  </si>
  <si>
    <t>Lack of job opportunities - it was where she can get easy money</t>
  </si>
  <si>
    <t>She saw that her needs were large and she didn't have a source of income. She started so that she could sustain herself</t>
  </si>
  <si>
    <t>There are no jobs outside. This is simple and allows her to get money faster</t>
  </si>
  <si>
    <t>She was idle at home, and she saw waste trucks passing by near where she lived. She decided to join the work to earn income (she started at Kachok - the old dumpsite in Kisumu)</t>
  </si>
  <si>
    <t>He grew up with parents who were waste pickers. He likes it - it's heritage</t>
  </si>
  <si>
    <t>He started waste collection because of a lack of school fees.</t>
  </si>
  <si>
    <t>Her neighbour saw that she was having financial problems, so she introduced her to waste picking at Dandora dumpsite in Nairobi. She was there for 11 years. Her children were living with their grandmother in Kisumu, and after the grandmother died, she decided to move to Kisumu to support her children. She asked about work picking waste and started at the dumpsite.</t>
  </si>
  <si>
    <t>To get income for her family</t>
  </si>
  <si>
    <t>He started at a child at the Kachok dumpsite (old dumpsite). His father passed away and he left school because of lack of fees. His friend showed him the dumspite and how people were making money. He would copy them and then return home after work.</t>
  </si>
  <si>
    <t>She was idle then she decided to join her friends in picking waste</t>
  </si>
  <si>
    <t>She used to sell clothes, but her business was not going well. She couldn't identify other opportunities, so she started this work to make an income.</t>
  </si>
  <si>
    <t>Section 2:  Waste manamgent working conditions and organization</t>
  </si>
  <si>
    <t>6. Where do you get your waste from?</t>
  </si>
  <si>
    <t>Landfill or dumpsite, Households, she also buys from the community</t>
  </si>
  <si>
    <t>Households, Businesses</t>
  </si>
  <si>
    <t>Street, Businesses</t>
  </si>
  <si>
    <t>Households, Businesses, Churches, weddings, burials, hotels</t>
  </si>
  <si>
    <t>She aggregates from businesses, dumpsites, streetchildren</t>
  </si>
  <si>
    <t>Households</t>
  </si>
  <si>
    <t>Households, Businesses, Schools</t>
  </si>
  <si>
    <t>Street, Households</t>
  </si>
  <si>
    <t>Street, Households, Schools</t>
  </si>
  <si>
    <t>Landfill or dumpsite, Households</t>
  </si>
  <si>
    <t>Households, Schools</t>
  </si>
  <si>
    <t>Households, Businesses, Schools, Churches</t>
  </si>
  <si>
    <t>Landfill or dumpsite</t>
  </si>
  <si>
    <t>Landfill or dumpsite, Street</t>
  </si>
  <si>
    <t>7. Are you an independent worker or organized with peers?</t>
  </si>
  <si>
    <t>informally organized</t>
  </si>
  <si>
    <t>an independent worker</t>
  </si>
  <si>
    <t>organized in a cooperative</t>
  </si>
  <si>
    <t>8. Is waste picking your only income generating activity?</t>
  </si>
  <si>
    <t>No</t>
  </si>
  <si>
    <t>Yes</t>
  </si>
  <si>
    <t>9. What other income generating activities do you have?</t>
  </si>
  <si>
    <t>She sells maize</t>
  </si>
  <si>
    <t>He is an artist and also has a smart farm</t>
  </si>
  <si>
    <t>Duck rearing, Community Health Worker</t>
  </si>
  <si>
    <t>Motorbike Rider</t>
  </si>
  <si>
    <t>Ustadh. Teacher at Madrasa and Community health promoter</t>
  </si>
  <si>
    <t>Play station games, Smart farming</t>
  </si>
  <si>
    <t>Selling second hand clothing</t>
  </si>
  <si>
    <t>Barber, Selling Sausages</t>
  </si>
  <si>
    <t>Shofco volunteer (youth mobilisation for leadership, governance, mental health)</t>
  </si>
  <si>
    <t>Painter</t>
  </si>
  <si>
    <t>Baking Mandazi (fried snacks) at the area</t>
  </si>
  <si>
    <t>Community health promoter,  Ward Bursary Committee</t>
  </si>
  <si>
    <t>Selling sausages and eggs</t>
  </si>
  <si>
    <t>Construction worker, Yard work</t>
  </si>
  <si>
    <t>Motorbike Rider and selling second hand clothes</t>
  </si>
  <si>
    <t>Farming</t>
  </si>
  <si>
    <t>10. How many hours do you work (on waste picking/waste management) a day?</t>
  </si>
  <si>
    <t>3 hours</t>
  </si>
  <si>
    <t>7 hours</t>
  </si>
  <si>
    <t>4 hours</t>
  </si>
  <si>
    <t>30 minutes to 1 hour</t>
  </si>
  <si>
    <t>6 hours</t>
  </si>
  <si>
    <t>12 hours</t>
  </si>
  <si>
    <t>8 hours</t>
  </si>
  <si>
    <t>5 hours</t>
  </si>
  <si>
    <t>10 hours</t>
  </si>
  <si>
    <t>3 - 5 hours</t>
  </si>
  <si>
    <t>1 hour 7 times a week, and 3 hours once a week</t>
  </si>
  <si>
    <t>1 hour</t>
  </si>
  <si>
    <t>9 - 11 hours</t>
  </si>
  <si>
    <t>9 hours</t>
  </si>
  <si>
    <t>7 - 8 hours</t>
  </si>
  <si>
    <t>2.5 hours</t>
  </si>
  <si>
    <t>11 hours</t>
  </si>
  <si>
    <t>13 hours</t>
  </si>
  <si>
    <t>11. How many days do you work (on waste picking/waste management) a week?</t>
  </si>
  <si>
    <t xml:space="preserve">Section 3: Revenues from Waste Management Activities </t>
  </si>
  <si>
    <t>12. How often do you sell your materials?</t>
  </si>
  <si>
    <t>10 times a month</t>
  </si>
  <si>
    <t>12 times a month</t>
  </si>
  <si>
    <t>Four times a month</t>
  </si>
  <si>
    <t>Once a month</t>
  </si>
  <si>
    <t>Every two months. Except for organics which are taken to a smart demo farm daily</t>
  </si>
  <si>
    <t>Twice a month</t>
  </si>
  <si>
    <t>Once a week- but this is dependent on the stock</t>
  </si>
  <si>
    <t>Every 2 to 3 months</t>
  </si>
  <si>
    <t>Once a month for dry materials. Once a week for organic waste</t>
  </si>
  <si>
    <t>Once or twice a year</t>
  </si>
  <si>
    <t>Once a week - she sorts waste once a week with 10 women. They will sell at the end of the day. Women working other days do the same.</t>
  </si>
  <si>
    <t>Once a week</t>
  </si>
  <si>
    <t>Once a week for hard plastic and PET. Less frequently for carton and plastic bags</t>
  </si>
  <si>
    <t>Once every month</t>
  </si>
  <si>
    <t>After every three months</t>
  </si>
  <si>
    <t>3 - 4 times a month</t>
  </si>
  <si>
    <t>Every 3 to 4 months</t>
  </si>
  <si>
    <t>Once every three months</t>
  </si>
  <si>
    <t>Every two to three months</t>
  </si>
  <si>
    <t>Eight times a month</t>
  </si>
  <si>
    <t>Daily</t>
  </si>
  <si>
    <t>Once or twice a month</t>
  </si>
  <si>
    <t>Once a week for non-organic, Daily for organic</t>
  </si>
  <si>
    <t>Once a week for non-organic, Every few days for organic</t>
  </si>
  <si>
    <t>Once a week for non-organic, Every three days for organic</t>
  </si>
  <si>
    <t>Every 3 - 7 days. It depends on her needs</t>
  </si>
  <si>
    <t>One a week</t>
  </si>
  <si>
    <t>Once a week for dry materials and daily for organics.</t>
  </si>
  <si>
    <t>Every two days for organics. Every three days for dry materials.</t>
  </si>
  <si>
    <t>Every three days</t>
  </si>
  <si>
    <t>Every two days</t>
  </si>
  <si>
    <t>13. Who do you sell to?</t>
  </si>
  <si>
    <t>An aggregator in the community</t>
  </si>
  <si>
    <t>Takataka solution</t>
  </si>
  <si>
    <t>Kibos Sugar factory, Taka Taka Solution</t>
  </si>
  <si>
    <t>Mr Green, Takataka solutions, Aggregator</t>
  </si>
  <si>
    <t>Taka Taka Solutions</t>
  </si>
  <si>
    <t>Kibos Factory</t>
  </si>
  <si>
    <t>TakaTaka solutions - PET, Hard plastic, Plastic. Kamongo Waste and Chandaria - Carton, White Paper</t>
  </si>
  <si>
    <t>Takataka solutions</t>
  </si>
  <si>
    <t>Shofco, Mr Green, Pig/Ducks Owners for organics</t>
  </si>
  <si>
    <t>Mr Green</t>
  </si>
  <si>
    <t>They sell to their own group - Kamakwa jam Taka</t>
  </si>
  <si>
    <t>Taka Taka Solutions, Mr Green</t>
  </si>
  <si>
    <t>Takataka solutions and Me Green</t>
  </si>
  <si>
    <t>Plastics are sold to the group. Aggregators buy other materials</t>
  </si>
  <si>
    <t>Takataka solutions, Kiwapwa Organization</t>
  </si>
  <si>
    <t>Mr Green, Aggregator in the community</t>
  </si>
  <si>
    <t>Mr Green, Aggregator</t>
  </si>
  <si>
    <t>Local aggregators</t>
  </si>
  <si>
    <t>Aggregators, Mr Green</t>
  </si>
  <si>
    <t>Aggregator within the community</t>
  </si>
  <si>
    <t>Mr Green and aggregators</t>
  </si>
  <si>
    <t>Aggregators or Mr Green</t>
  </si>
  <si>
    <t>Aggregators who come to the dumpsite, Pig farmers</t>
  </si>
  <si>
    <t>Aggregators who come to the dumpsite (one of whom is a Takataka solutions Agent)</t>
  </si>
  <si>
    <t>Aggregators that come to the dumpsite</t>
  </si>
  <si>
    <t>Aggregators who come to the dumpsite (one of whom is a Takataka solutions Agent), Pig farmers</t>
  </si>
  <si>
    <t>Aggregators who come to the site</t>
  </si>
  <si>
    <t>Aggregators who come to the dumpsite (one of whom is a Takataka solutions Agent). Pigs owner usually come with a motorbike and collect from them</t>
  </si>
  <si>
    <t>Aggregators who come to the site + pig farmers for organics</t>
  </si>
  <si>
    <t>Aggregators at the dumpsite + pig farmers</t>
  </si>
  <si>
    <t>Aggregators at the dumpsite</t>
  </si>
  <si>
    <t>14. How do you choose your buyer?</t>
  </si>
  <si>
    <t>He was the first one to start the business of buying. He also introduced her to the work when she was still a charcoal seller - asking her to not throw items with value</t>
  </si>
  <si>
    <t>They are the only one picking for now</t>
  </si>
  <si>
    <t>The only buyer they have</t>
  </si>
  <si>
    <t>Dependent on who has a good price</t>
  </si>
  <si>
    <t>Every year TTS will bring a doctor to give free tetanus shots. They also give PPE. When someone is good to you, you have to be good to them. They also have someone on the ground to help them with their challenges.</t>
  </si>
  <si>
    <t>The price offered</t>
  </si>
  <si>
    <t>They have their own cars</t>
  </si>
  <si>
    <t>Takataka solutions are the only ones on the ground</t>
  </si>
  <si>
    <t>They have a contract with Shofco and Mr Green. They get better prices from these organisations versus selling to aggregators.</t>
  </si>
  <si>
    <t>Mr Green - according to the price</t>
  </si>
  <si>
    <t>Their group collects and keeps some of the plastic to create cabro and table mats.</t>
  </si>
  <si>
    <t>Good price and they provide PPEs</t>
  </si>
  <si>
    <t>They came on the ground and offered their services. TTS offers transport and Mr Green offers good prices.</t>
  </si>
  <si>
    <t>They are the one on the ground and also have a good price</t>
  </si>
  <si>
    <t>The group has decided to buy the plastics to get more value out of them. The aggregators are chosen because of their proximity</t>
  </si>
  <si>
    <t>Based on price and also who can come to collect materials from their storagee area</t>
  </si>
  <si>
    <t>They had a discussion with Mr Green, who were offering a better price then the local aggregator. However, Mr Green is not picking PET so they sell to the aggregator</t>
  </si>
  <si>
    <t>They offer a better price</t>
  </si>
  <si>
    <t>Aggregator was chosen because they take all material. Mr Green was providing large raffia bags for her work and was also offering a better price</t>
  </si>
  <si>
    <t>Their leaders connected the group with them. They also offer a better price</t>
  </si>
  <si>
    <t>They compared the price and went for the highest bidder. They have also signed an MOU with Mr Green but haven't started selling as there are some obligations for Mr Green to complete first e.g. building an MRF</t>
  </si>
  <si>
    <t>Pricees are high and they bring PPE</t>
  </si>
  <si>
    <t>Based on his proximity to their work area.</t>
  </si>
  <si>
    <t>Aggregators are helpful to deal with, and some offer a good price</t>
  </si>
  <si>
    <t>They have a good relationship with him. When they started this work, he gave them guidance. Now he helps them when they have problems.</t>
  </si>
  <si>
    <t>Because of the price they offer</t>
  </si>
  <si>
    <t>There are two aggregators who come to the dumpsite. So she alternates between the two - they have the same prices. She also sells to whichever pig farmer comes to the dumpsite.</t>
  </si>
  <si>
    <t>They offer the best price</t>
  </si>
  <si>
    <t>She works with the two aggregators who come to the site, depending on who is available. She also sends to whichever pig farmers come to buy at the dumpsite.</t>
  </si>
  <si>
    <t>He is the one they have on the ground</t>
  </si>
  <si>
    <t>She will work with either of the two aggregators who buys from the dumpsite as welll as any of the pig farmers that purchase organics</t>
  </si>
  <si>
    <t>Price offered and they come to collect from here</t>
  </si>
  <si>
    <t>She tries to balance between both aggregators.</t>
  </si>
  <si>
    <t>They are the buyers accessible to them</t>
  </si>
  <si>
    <t>She alternates between the aggregators</t>
  </si>
  <si>
    <t>Their price is good</t>
  </si>
  <si>
    <t>They are located near the dumpsite</t>
  </si>
  <si>
    <t>She alternates between aggregators depending on who has money. She will sell to any pig farmer that comes to buy.</t>
  </si>
  <si>
    <t>They are the ones at the dumpsites</t>
  </si>
  <si>
    <t>He sells to both aggregators. It depends on who comes</t>
  </si>
  <si>
    <t>The only ones they have at the dumpsite or you have to travel very far to sell</t>
  </si>
  <si>
    <t>She will sell depending on what material she has and who is available to buy it.</t>
  </si>
  <si>
    <t>15. Do you have access to a vehicle (e.g., pushcart or a car)? If so which one?</t>
  </si>
  <si>
    <t>Truck</t>
  </si>
  <si>
    <t>Pushcart, Truck</t>
  </si>
  <si>
    <t>Pushcart</t>
  </si>
  <si>
    <t>Pushcart, Truck, Tuk Tuk (three wheeled vehicle)</t>
  </si>
  <si>
    <t>16. Who owns the vehicle?</t>
  </si>
  <si>
    <t>A resident of Kisumu</t>
  </si>
  <si>
    <t>Not answered</t>
  </si>
  <si>
    <t>Belongs to the buyer</t>
  </si>
  <si>
    <t>Hires from a vendor</t>
  </si>
  <si>
    <t>Pushcart from the vendor. Truck from the companies who buy</t>
  </si>
  <si>
    <t>His group</t>
  </si>
  <si>
    <t>Pushcart belongs to the group- Nawal Super Youth Group</t>
  </si>
  <si>
    <t>They hire the truck</t>
  </si>
  <si>
    <t>Belongs to their group</t>
  </si>
  <si>
    <t>It belongs to the group</t>
  </si>
  <si>
    <t>Pushcart is for the group - Kamakwa Jam Taka</t>
  </si>
  <si>
    <t>Pushcart belongs to the group</t>
  </si>
  <si>
    <t>Pushcart belongs to the group - Arina Garbage Management</t>
  </si>
  <si>
    <t>Pushcart belongs to the group - Kamakwa Jam CBO</t>
  </si>
  <si>
    <t>Some are donations from other groups and some the group bought</t>
  </si>
  <si>
    <t>Hires a pushcart frim a vendor. The truck belongs to Mr Green, for use when the volume is high. The tuk tuk belongs to the aggregators</t>
  </si>
  <si>
    <t>They hire a private car</t>
  </si>
  <si>
    <t>Trucks belongs to the municipality. Puschart belongs to the group - Nawal Super Group</t>
  </si>
  <si>
    <t>Pushcart belongs to the group - Kiwapwa</t>
  </si>
  <si>
    <t>It's a private car. The 50sh collected from the households is being given to the car owner</t>
  </si>
  <si>
    <t>Truck is hired from a vendor</t>
  </si>
  <si>
    <t>He waits for any empty truck and ask for a lift to take his waste</t>
  </si>
  <si>
    <t>17. How far do you travel to the buyer?</t>
  </si>
  <si>
    <t>Less than 100m</t>
  </si>
  <si>
    <t>1km</t>
  </si>
  <si>
    <t>Their buyer comes to them</t>
  </si>
  <si>
    <t>2kms</t>
  </si>
  <si>
    <t>They come to her</t>
  </si>
  <si>
    <t>TTS comes to them</t>
  </si>
  <si>
    <t>Shofoco and Mr Green come to them. For the animal owners, distance is around 1 - 2km</t>
  </si>
  <si>
    <t>6km to 7km</t>
  </si>
  <si>
    <t>0km - the space to sort and store after selling is in the same area</t>
  </si>
  <si>
    <t>Takataka solutions picks everything from their site</t>
  </si>
  <si>
    <t>TTS comes to them. Mr Green is less than 1 km</t>
  </si>
  <si>
    <t>The buyers usually come to them</t>
  </si>
  <si>
    <t>2km</t>
  </si>
  <si>
    <t>1 to 2km</t>
  </si>
  <si>
    <t>2km to Mr Green. Aggregators come to them</t>
  </si>
  <si>
    <t>2 to 3km</t>
  </si>
  <si>
    <t>The aggregators come to them</t>
  </si>
  <si>
    <t>Less than 1 km</t>
  </si>
  <si>
    <t>They sort at the yard of the aggregator. But they collect from as far as 5km</t>
  </si>
  <si>
    <t>They come and collect from them</t>
  </si>
  <si>
    <t>Aggregators will come to her and they will handle transport</t>
  </si>
  <si>
    <t>They come to the dumpsite</t>
  </si>
  <si>
    <t>The aggregators come to her</t>
  </si>
  <si>
    <t>They come and pick from them</t>
  </si>
  <si>
    <t>They collect them at the dumpsite</t>
  </si>
  <si>
    <t>Aggregators come to her</t>
  </si>
  <si>
    <t>For some of the materials he will travel 2km to sell them. This happens when the aggregators nearby lower their price</t>
  </si>
  <si>
    <t>They collect from them the dumpsite</t>
  </si>
  <si>
    <t>They collect from them at the dumpsite</t>
  </si>
  <si>
    <t>Buyers come to her</t>
  </si>
  <si>
    <r>
      <rPr>
        <sz val="12"/>
        <color theme="1"/>
        <rFont val="Arial"/>
      </rPr>
      <t xml:space="preserve">18. How much do you earn selling your materials? </t>
    </r>
    <r>
      <rPr>
        <sz val="12"/>
        <color rgb="FFFF9900"/>
        <rFont val="Arial"/>
      </rPr>
      <t>We asked this on a monthly basis</t>
    </r>
  </si>
  <si>
    <t>3000 - 4000</t>
  </si>
  <si>
    <t>4000 - 6000</t>
  </si>
  <si>
    <t>3500 - 4000</t>
  </si>
  <si>
    <t>100,000 (this changes, most is reinvested back into buying more stock)</t>
  </si>
  <si>
    <t>They have saving shares redeemed annually for household collections.(about 4000 a month) + 800 a month for stipend.</t>
  </si>
  <si>
    <t>36000 (once or twice a year) - divided as a group</t>
  </si>
  <si>
    <t>4000 - When they earn money, they put it into either table banking or group savings.</t>
  </si>
  <si>
    <t>5000 to 7500</t>
  </si>
  <si>
    <t>6000 to 12000</t>
  </si>
  <si>
    <t>1900 - Though frequency for this is inconsistent</t>
  </si>
  <si>
    <t>2000/every three months</t>
  </si>
  <si>
    <t>10000 to 15000/every three months</t>
  </si>
  <si>
    <t>2500 to 3000/every two or three months</t>
  </si>
  <si>
    <t>500/every three months (for active members, some is also put into savings)</t>
  </si>
  <si>
    <t>5000 to 7000</t>
  </si>
  <si>
    <t>1600 - 2800</t>
  </si>
  <si>
    <t>6500 - 9100</t>
  </si>
  <si>
    <t>2500 to 3000</t>
  </si>
  <si>
    <t>1500 - 2000</t>
  </si>
  <si>
    <t>4000 - 4200</t>
  </si>
  <si>
    <t>6000 - 8000</t>
  </si>
  <si>
    <t>1200 - 2000</t>
  </si>
  <si>
    <t>1200 to 1500</t>
  </si>
  <si>
    <t>3000 - 3600</t>
  </si>
  <si>
    <t>19. Out of your total waste picking earnings, how much comes from selling plastic material?</t>
  </si>
  <si>
    <t>Unclear, but over 50%</t>
  </si>
  <si>
    <t>Unclear</t>
  </si>
  <si>
    <t>60% - As a group before expenses, they can get 2500. 1500 is from plastics</t>
  </si>
  <si>
    <t>100% from selling materials (she also earns an equivalent amount through household waste collection)</t>
  </si>
  <si>
    <t>80% from selling materials (they also get 800/month for household collections)</t>
  </si>
  <si>
    <t>50% from selling materials (also earns around 4800 from household collections)</t>
  </si>
  <si>
    <r>
      <rPr>
        <sz val="12"/>
        <color theme="1"/>
        <rFont val="Arial"/>
      </rPr>
      <t xml:space="preserve">20. What volumes of materials do you sell? </t>
    </r>
    <r>
      <rPr>
        <sz val="12"/>
        <color rgb="FFFF9900"/>
        <rFont val="Arial"/>
      </rPr>
      <t>We asked this on a monthly basis</t>
    </r>
  </si>
  <si>
    <t>260kg estimate</t>
  </si>
  <si>
    <t>250kg</t>
  </si>
  <si>
    <t>300kgs</t>
  </si>
  <si>
    <t>487kg (every two months as a group)</t>
  </si>
  <si>
    <t>250kgs to 300kgs</t>
  </si>
  <si>
    <t>40 - 50 tons</t>
  </si>
  <si>
    <t>95kgs to 150kgs</t>
  </si>
  <si>
    <t>15kg plastics and less than 1 bag a week for organics (they do not weigh this)</t>
  </si>
  <si>
    <t>20 - 30kgs</t>
  </si>
  <si>
    <t>150kgs to 200kgs</t>
  </si>
  <si>
    <t>1 - 3 tons (as a group)</t>
  </si>
  <si>
    <t>200kgs to 400kgs</t>
  </si>
  <si>
    <t>90kg</t>
  </si>
  <si>
    <t>900 - 1000kg for the group</t>
  </si>
  <si>
    <t>300 to 400kgs</t>
  </si>
  <si>
    <t>280kg - 320kg</t>
  </si>
  <si>
    <t>120 to 150kgs in two to three months</t>
  </si>
  <si>
    <t>He is unclear on this</t>
  </si>
  <si>
    <t>200 to 350kgs</t>
  </si>
  <si>
    <t>120kg - 240kg (as a group of four)</t>
  </si>
  <si>
    <t>600 - 800 kgs</t>
  </si>
  <si>
    <t>Unclear - he gave figures which were too high</t>
  </si>
  <si>
    <t>100 to 150kgs</t>
  </si>
  <si>
    <t>She is unclear of her volume of non-organics, but she sells 2 - 3 bags of organic waste a day</t>
  </si>
  <si>
    <t>350 to 400kgs</t>
  </si>
  <si>
    <t>She doesnt know</t>
  </si>
  <si>
    <t>100 - 150kgs</t>
  </si>
  <si>
    <t>16 kg of non-organics + 2 bags of organics a week</t>
  </si>
  <si>
    <t>She is unclear on this</t>
  </si>
  <si>
    <t>320kgs non-organics + 26 bags organic (estimated at around 50kg/bag)</t>
  </si>
  <si>
    <t>500 - 1000 kgs</t>
  </si>
  <si>
    <t>Unsure - but he sells more bags of Pig food than everything else</t>
  </si>
  <si>
    <t>692kgs + 16 bags of organics (estimated at around 50kg each)</t>
  </si>
  <si>
    <t>50 - 100kgs</t>
  </si>
  <si>
    <t>560kgs</t>
  </si>
  <si>
    <t>50kgs - 100kgs</t>
  </si>
  <si>
    <t>300 kgs + 12 bags organic (estimated at around 50kgs)</t>
  </si>
  <si>
    <t>21. What volumes of plastic materials specifically do you sell?</t>
  </si>
  <si>
    <t>Less than 50%</t>
  </si>
  <si>
    <t>15kg plastics - difficult to calculate proportion as they do not weigh organics.</t>
  </si>
  <si>
    <t>Unclear, but it gets her about 65% income from non-organic sales</t>
  </si>
  <si>
    <t>70% of non-organic volume (hard to estimate weight of the bags, but could be around 50kg)</t>
  </si>
  <si>
    <t>65 - 100%</t>
  </si>
  <si>
    <t>25% of non-organic material</t>
  </si>
  <si>
    <t>30% of non-organic materials</t>
  </si>
  <si>
    <t>45% of non-organic materials</t>
  </si>
  <si>
    <t>22. What selling price do you get for each category of waste you sell? (complementary question)</t>
  </si>
  <si>
    <t>Plastic - 20sh/kg, Carton - 10sh/kg, PET - 10sh/kg, Metal - 45sh/kg, Glass - 2sh/kg</t>
  </si>
  <si>
    <t>Hard plastics 25sh/kg</t>
  </si>
  <si>
    <t>Plastic 25sh/kg</t>
  </si>
  <si>
    <t>HDPE at 37KSH , Boxes at 12KSH, PET17KSH</t>
  </si>
  <si>
    <t>Hard plastic - 27sh/kg,  PET - 12sh/kg</t>
  </si>
  <si>
    <t>HDPE is 30 sh/kg</t>
  </si>
  <si>
    <t>Brown paper - 12sh/kg, White paper - 25sh/kg, Hard plastic - 30sh/kg, PET - 20sh/kg, Gunia 8sh/kg (though they usually remove about 2sh for fuel as these materials mostly go to Nairobi)</t>
  </si>
  <si>
    <t>PET - 15sh/kg, Hard plastic - 20sh/kg, Cartons &amp; Organics they dont sell per kg</t>
  </si>
  <si>
    <t>HDPE is 34ksh/kg, PET is 10sh/kg,</t>
  </si>
  <si>
    <t>PET - 10sh/kg, Hard plastic - 30sh/kg</t>
  </si>
  <si>
    <t>HDPE 25sh/kg. PET16sh/kg, LDPE 5sh/kg</t>
  </si>
  <si>
    <t>Hard plastic - 26sh/kg, PET - 20sh/kg</t>
  </si>
  <si>
    <t>15sh/kg for hard plastics (lower than average as they are selling to a group), PET - 10sh/kg, Plastic Bags - 10sh/kg, Carton - 7sh/kg</t>
  </si>
  <si>
    <t>Hard plastic- 26sh/kg, PET - 10sh/kg</t>
  </si>
  <si>
    <t>Box is 2 sh/kg, HDPE is 30 sh/kg, PET is 10sh/kg</t>
  </si>
  <si>
    <t>Hard plastic - 30sh/kg, PET - 10sh/kg</t>
  </si>
  <si>
    <t>Hard plastic - 25sh/kg, PET - 15sh/kg</t>
  </si>
  <si>
    <t>Hard plastic- 20sh/kg, PET - 10sh/kg, Carton - 5sh/kg, Heavy metal - 45sh/kg, Light metal - 40sh/kg</t>
  </si>
  <si>
    <t>PET - 10sh/kg, Hard plastic - 25sh/kg, Carton - 7sh/kg, Light metal - 32sh/kg, Heavy metal - 50sh/kg, Organics - 700 for a 90kg sack</t>
  </si>
  <si>
    <t>Carton - 5sh/kg, Hard plastic- 20sh/kg, Glass 2sh/kg, PET - 10sh/kg, Organics - 100sh/bag</t>
  </si>
  <si>
    <t>HDPE 20 to 25sh/kg, PET 10sh to 15sh/kg, Metal 40sh/kgs</t>
  </si>
  <si>
    <t>Hard plastic - 20sh/kg, PET - 10sh/kg, Carton - 5sh/kg, Glass 2sh/kg, Organics - 100sh/bag</t>
  </si>
  <si>
    <t>Pet 10sh/kg, Box 2sh/kg, Soft plastic 5sh/kgs, Organics - 100/bag</t>
  </si>
  <si>
    <t>Hard plastic - 20sh/kg, Glass 2sh/kg, PET - 10sh/kg, Carton - 5sh/kg, Organics 100sh/bag</t>
  </si>
  <si>
    <t>HDPE 20sh/kg, PET 10sh/kg, Organics - 100/bag</t>
  </si>
  <si>
    <t>PET - 10sh/kg, Soft plastic - 10sh/kg, Hard plastic - 20sh/kg, Carton - 5sh/kg, Glass - 2sh/kg</t>
  </si>
  <si>
    <t>HDPE - 25sh/kg, PET -10sh/kg.</t>
  </si>
  <si>
    <t>PET - 10sh/kg, Hard plastic - 20sh/kg, Glass 2sh/kg, Soft plastics - 10sh/kg, Carton - 5sh/kg, Organics - 100/bag (estimate 2sh/kg)</t>
  </si>
  <si>
    <t>PET - 10sh/kg, HDPE - 20 to 25sh/kg depending on the buyer, Organics - 100sh per bag
Soft plastic - 5sh/kg</t>
  </si>
  <si>
    <t>PET - 10sh/kg, Hard plastic - 20sh/kg, Glass 2sh/kg, Soft plastics - 10sh/kg, Carton - 5sh/kg, Organics - 100/bag + Light metal 20sh/kg + Heavy metal 30sh/kg</t>
  </si>
  <si>
    <t>Metal 25sh/kg</t>
  </si>
  <si>
    <t>PET - 10sh/kg, Hard plastic - 20sh/kg, Glass 2sh/kg, Soft plastics - 10sh/kg, Carton - 5sh/kg, Organics - 100/bag + Light metal 20sh/kg + Heavy metal 25sh/kg</t>
  </si>
  <si>
    <t>PET - 15sh/kg, Hard plastic - 25sh/kg, Soft plastics - 2sh/kg</t>
  </si>
  <si>
    <t>PET - 10sh/kg, Hard plastic - 20sh/kg, Heavy hard plastic - 25sh/kg, Glass 2sh/kg, Soft plastics - 10sh/kg, Carton - 5sh/kg, Organics - 100/bag + Light metal 20sh/kg + Heavy metal 25sh/kg</t>
  </si>
  <si>
    <t>23. Has the price of plastic changed over the past year? If so how much? (complementary question)</t>
  </si>
  <si>
    <t>PET has risen from 7sh to 10sh. Hard plastic has risen from 15sh to 20sh</t>
  </si>
  <si>
    <t>From 30sh/kg to 25sh/kg</t>
  </si>
  <si>
    <t>From 20sh to 25sh</t>
  </si>
  <si>
    <t>From 32ksh to 37ksh for HDPE</t>
  </si>
  <si>
    <t>From 20ksh to 30ksh</t>
  </si>
  <si>
    <t>PET has increased by 2sh</t>
  </si>
  <si>
    <t>HDPE was 15ksh now 25ksh</t>
  </si>
  <si>
    <t>It's not constant. It keeps on changing every now and then</t>
  </si>
  <si>
    <t>From 20ksh to 25ksh even 30ksh sometimes</t>
  </si>
  <si>
    <t>It has risen in the market, but the amount they get as a group has not changed</t>
  </si>
  <si>
    <t>The price of the hard plastic has fallen between 2sh - 4sh</t>
  </si>
  <si>
    <t>It keeps on changing. Like HDPE from 22 to 28 then now it's 30bob</t>
  </si>
  <si>
    <t>The prices of PET and hard plastic have risen by 2sh,</t>
  </si>
  <si>
    <t>The prices for PET fluctuate</t>
  </si>
  <si>
    <t>From 20sh to 25sh for HDPE</t>
  </si>
  <si>
    <t>HDPE was 23sh now is 25sh</t>
  </si>
  <si>
    <t>The price of hard plastic has risen by 3sh.</t>
  </si>
  <si>
    <t>HDPE sometimes changes from 20 to 25</t>
  </si>
  <si>
    <t>Sometimes it goes up and down by 5sh</t>
  </si>
  <si>
    <t>24. Do you know the price before selling?</t>
  </si>
  <si>
    <t>25. Do you have obligations or debt to your buyers?</t>
  </si>
  <si>
    <t>26. What is your main limitation to increase your revenues from waste activities?</t>
  </si>
  <si>
    <t>She lacks capital to aggregate materials from other waste pickers.</t>
  </si>
  <si>
    <t>None</t>
  </si>
  <si>
    <t>The company we sell plastics usually sorts them first and then in 2 to 3 days they get paid</t>
  </si>
  <si>
    <t>There are more competitors, as people know that waste has value. Some of them are well established with more finance to aggregate.</t>
  </si>
  <si>
    <t>He sells waste and saves little. He hopefully wants to open his place to collect directly from the community and sell them in Bulk</t>
  </si>
  <si>
    <t>She doesn't have the ability/space to aggregate more materials. The cost of renting her yard is also very high.</t>
  </si>
  <si>
    <t>The economy is very tough right now, and costs are high. It is difficult to find income sources.</t>
  </si>
  <si>
    <t>It is dependent on hard work. The volume of incoming plastics don't always reach the intended amount to be sufficient for all the days sorters.</t>
  </si>
  <si>
    <t>There will be a cost to expand household collections to new areas.</t>
  </si>
  <si>
    <t>None that he can articulate.</t>
  </si>
  <si>
    <t>Competition is high on the ground. Some people collect from our households before we get there</t>
  </si>
  <si>
    <t>They want to grow through developing a buy back centre, but there is a lot of competition in the community.</t>
  </si>
  <si>
    <t>She lacks the capital to buy from others. She also doesn't have enough space to store materials safely.</t>
  </si>
  <si>
    <t>They have a small space, which means they are sometimes in a rush to sell. Space would allow them to stock larger volumes. They also don't also have enough pushcarts to satisfy demand from new households. The cost of the county truck is also expensive</t>
  </si>
  <si>
    <t>It is dependent on hard work, discipline and being motivated.</t>
  </si>
  <si>
    <t>There is not always enough work for them to earn more income.</t>
  </si>
  <si>
    <t>Most recyclables are collected by garbage owners in town, so what reaches the dumpsite is leftovers. There are also many people working at the dumpsite. The prices of materials are also low.</t>
  </si>
  <si>
    <t>There are insufficient materials and the price of recyclables is low.</t>
  </si>
  <si>
    <t>It would be possible if there were more recyclable material available at the dumpsite.</t>
  </si>
  <si>
    <t>If a lot of materials come in, she can increase her earnings. Also if she had more guidance on ways to increase her earnings.</t>
  </si>
  <si>
    <t>She has to walk or otherwise pay 100sh for transport to the dumpsite</t>
  </si>
  <si>
    <t>She was making nearly twice as much at the old dumpsite - Kachok. But there are not enough materials coming to this new dumpsite.</t>
  </si>
  <si>
    <t>Competition is very high not enough materials from the dumpsite.</t>
  </si>
  <si>
    <t>The materials that are coming in are few and the competition is a lot. It is difficult to increase your income.</t>
  </si>
  <si>
    <t>It is all dependent on the amount of plastics that are coming in. Sometimes they are idle as there is no recyclable waste coming in.</t>
  </si>
  <si>
    <t>Working through the mixed waste to get organics (for pigs) is difficult. Finding other dry recyclables is hard as well.</t>
  </si>
  <si>
    <t>Section 4: Expenses from waste management activities</t>
  </si>
  <si>
    <t>27.  What cost do you have for operating your activity? (e.g., gas, cost of buying materials from household or businesses, cost to access specific areas, cost of maintenance of vehicle, gloves, boots, else)</t>
  </si>
  <si>
    <t>Cost of buying plastic from others, gloves, gumboots, overall</t>
  </si>
  <si>
    <t>Takataka solution brings everything for them</t>
  </si>
  <si>
    <t>Takataka solutions brings all the PPEs</t>
  </si>
  <si>
    <t>Rent for their site - 2500/month. They are also leasing their land for smart farming. Raffia bags to give to the households - 30/bag</t>
  </si>
  <si>
    <t>Gloves 200ksh</t>
  </si>
  <si>
    <t>Rent- 26,000, Buying materials, Salaries, Transport, Overalls, Mask, Reflector, Gloves</t>
  </si>
  <si>
    <t>None - Takataka solutions brings all the PPEs</t>
  </si>
  <si>
    <t>Raffia bags, County transport of waste to the dumpsite - 2500/week, Staff wages, Permits, PPE, Maintenance of puschart, Welfare fund</t>
  </si>
  <si>
    <t>They get most of the PPEs from other organizations like Takataka solutions</t>
  </si>
  <si>
    <t>None - the costs are covered by the group</t>
  </si>
  <si>
    <t>Takataka solutions brings PPEs to their group</t>
  </si>
  <si>
    <t>None as individuals, but the group has costs such as raffia bags, pushcart maintenance, lease for their yard</t>
  </si>
  <si>
    <t>They get PPEs from Takataka solutions.</t>
  </si>
  <si>
    <t>Gloves, Masks, Gumboots</t>
  </si>
  <si>
    <t>As a group, they have to pay tractors to take the waste to the dumpsite.</t>
  </si>
  <si>
    <t>After households collections they usually sort. But the non plastics need to be taken to the main dumpsite, here now is when they need a truck. They pay 2500/= to 4000/=</t>
  </si>
  <si>
    <t>Transport, Renting space, Staff costs, Raffia bags</t>
  </si>
  <si>
    <t>Gloves for 350, gumboots for 600</t>
  </si>
  <si>
    <t>As a group - Raffia bags for household collections, Transport, Service for their Pushcart, Staff Wages. They are also estimating costs for permits in the future.</t>
  </si>
  <si>
    <t>Mr Green brings PPE to the group.</t>
  </si>
  <si>
    <t>Gloves</t>
  </si>
  <si>
    <t>Gumboots 800, gloves 250</t>
  </si>
  <si>
    <t>As a group - transport &amp; fuel</t>
  </si>
  <si>
    <t>The ones they sell plastics to are the ones who provide the PPEs</t>
  </si>
  <si>
    <t>None - Takataka solutions brings PPEs for them</t>
  </si>
  <si>
    <t>Cost of transport to the dumpsite, as she has problems with walking</t>
  </si>
  <si>
    <t>None - Takataka solutions &amp; VSO brings the PPEs</t>
  </si>
  <si>
    <t>Costs of her transport to the dumpsite - 140/day for transport. She will take public transport part of the way and then wait for a waste truck to bring her the rest of the way.</t>
  </si>
  <si>
    <t>None - Takataka solutions brings PPEs to everyone</t>
  </si>
  <si>
    <t>None - Takataka solutions and VSO bring PPEs</t>
  </si>
  <si>
    <t>Costs of transport - 160sh/day for transport to Kibos and then a truck the rest of the way</t>
  </si>
  <si>
    <t>Gumboots - 800, gloves - 80</t>
  </si>
  <si>
    <t>None - Takataka solutions brings PPEs to them</t>
  </si>
  <si>
    <t>28. If you own a vehicle or means of transportation, how much did it cost you?</t>
  </si>
  <si>
    <t>Pushcart - 12,000</t>
  </si>
  <si>
    <t>Pushcart - 25,000</t>
  </si>
  <si>
    <t>Puschart - 20,000</t>
  </si>
  <si>
    <t>Pushcart - 20,000</t>
  </si>
  <si>
    <t>Pushcart - 15,000</t>
  </si>
  <si>
    <t xml:space="preserve">Section 5: Living Expenses and Conditions </t>
  </si>
  <si>
    <t>29. How much do you spend on food for yourself or your household (specify which) everyday?</t>
  </si>
  <si>
    <t>600/day for the household</t>
  </si>
  <si>
    <t>550/day for the household</t>
  </si>
  <si>
    <t>1000/day for the household</t>
  </si>
  <si>
    <t>800/day for the household</t>
  </si>
  <si>
    <t>1200/day for the household</t>
  </si>
  <si>
    <t>700sh/day for her team &amp; household</t>
  </si>
  <si>
    <t>500/day for the household</t>
  </si>
  <si>
    <t>300/day for the household</t>
  </si>
  <si>
    <t>700/day for the household</t>
  </si>
  <si>
    <t>1500/day for the household</t>
  </si>
  <si>
    <t>400/day for the household</t>
  </si>
  <si>
    <t>700 - 800/day for the household</t>
  </si>
  <si>
    <t>200/day for the household</t>
  </si>
  <si>
    <t>300 - 500/day for the household</t>
  </si>
  <si>
    <t>450/day for the household</t>
  </si>
  <si>
    <t>500 - 700/day for the household</t>
  </si>
  <si>
    <t>250/day for the household</t>
  </si>
  <si>
    <t>100/day for the household</t>
  </si>
  <si>
    <t>150/day for the household</t>
  </si>
  <si>
    <t>300/day for herself</t>
  </si>
  <si>
    <t>350/day for the household</t>
  </si>
  <si>
    <t>200 - 300/day for the household</t>
  </si>
  <si>
    <t>200/day for himself</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</si>
  <si>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</si>
  <si>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</si>
  <si>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</si>
  <si>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</si>
  <si>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</si>
  <si>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</si>
  <si>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</si>
  <si>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</si>
  <si>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</si>
  <si>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</si>
  <si>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</si>
  <si>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</si>
  <si>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</si>
  <si>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</si>
  <si>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</si>
  <si>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</si>
  <si>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</si>
  <si>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</si>
  <si>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</si>
  <si>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</si>
  <si>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</si>
  <si>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Sometimes</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</si>
  <si>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</si>
  <si>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</si>
  <si>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</si>
  <si>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</si>
  <si>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</si>
  <si>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</si>
  <si>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</si>
  <si>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</si>
  <si>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</si>
  <si>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</si>
  <si>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rPr>
      <t>Section 6: Miscellaneous Questions</t>
    </r>
    <r>
      <rPr>
        <sz val="12"/>
        <color theme="1"/>
        <rFont val="Arial Nova"/>
      </rPr>
      <t xml:space="preserve"> </t>
    </r>
  </si>
  <si>
    <t>33.  What alternative job opportunity do you have?</t>
  </si>
  <si>
    <t>Business woman</t>
  </si>
  <si>
    <t>A driver with a license</t>
  </si>
  <si>
    <t>Selling of second hand clothes</t>
  </si>
  <si>
    <t>She can sell clothes outside but has no money to start the business</t>
  </si>
  <si>
    <t>Biotechnology</t>
  </si>
  <si>
    <t>He is a good driver but he doesn't have money to do a driving course and get a license</t>
  </si>
  <si>
    <t>He can drive a car or bike. But he doesn't have even a license to enable him to buy one</t>
  </si>
  <si>
    <t>Community health</t>
  </si>
  <si>
    <t>Plant operator.</t>
  </si>
  <si>
    <t>Ustadh,</t>
  </si>
  <si>
    <t>Diving instructor, IT</t>
  </si>
  <si>
    <t>He is an artist and dancer and also sells second hand clothes sometimes</t>
  </si>
  <si>
    <t>Working at a car wash</t>
  </si>
  <si>
    <t>Motoorbike Rider</t>
  </si>
  <si>
    <t>Lawyer</t>
  </si>
  <si>
    <t>Painter and grocer</t>
  </si>
  <si>
    <t>Daycare</t>
  </si>
  <si>
    <t>Baking Mandazi and freelances jobs like making jikos (cookstoves) and pans</t>
  </si>
  <si>
    <t>Artist</t>
  </si>
  <si>
    <t>Driver</t>
  </si>
  <si>
    <t>Mechanic</t>
  </si>
  <si>
    <t>Chef, Mechanic</t>
  </si>
  <si>
    <t>Wiring and electrical engineering</t>
  </si>
  <si>
    <t>Vegetable vendor</t>
  </si>
  <si>
    <t>He is a good driver and has a license, but no one needs a driver</t>
  </si>
  <si>
    <t>Farmer</t>
  </si>
  <si>
    <t>He is good with small business but has no capital</t>
  </si>
  <si>
    <t>She is good in small business</t>
  </si>
  <si>
    <t>She can do small business.</t>
  </si>
  <si>
    <t>Washing dishes at a hotel</t>
  </si>
  <si>
    <t>He can ride a motorbike, so he needs to take a loan and buy a motoribike</t>
  </si>
  <si>
    <t>Washing clothes, Business woman</t>
  </si>
  <si>
    <t>Business woman - she can sell things</t>
  </si>
  <si>
    <t>Selling clothes</t>
  </si>
  <si>
    <t>34. Why do you waste pick over another job?</t>
  </si>
  <si>
    <t>Sales are slow. She lacks capital to get the machinery she needs to grow the business</t>
  </si>
  <si>
    <t>He lacks capital to have his own motorbike and a car</t>
  </si>
  <si>
    <t>Waste is where he can get more money</t>
  </si>
  <si>
    <t>Someone told her that plastic is money. Then she jumped on it.</t>
  </si>
  <si>
    <t>He couldn't find any opportunities. To get such a job he feels he needs to know someone to help him</t>
  </si>
  <si>
    <t>Waste brings faster money than other jobs, and he can atleast save something from selling waste</t>
  </si>
  <si>
    <t>It is too difficult and doesn't pay well. It would not be able to sustain her</t>
  </si>
  <si>
    <t>He could have driven if he had a driving license. But it's good now he is collecting waste and can get something from that</t>
  </si>
  <si>
    <t>She is already doing this</t>
  </si>
  <si>
    <t>It was his hobby to clean the environment in his area</t>
  </si>
  <si>
    <t>As part of the group, they are working on a smart farm which she is helping with.</t>
  </si>
  <si>
    <t>He is dealing with both and just giving out time for everything</t>
  </si>
  <si>
    <t>He has not found the opportunities for the work and lacks the capital to start a business</t>
  </si>
  <si>
    <t>It keeps him busy and out of drugs. Also allows him to get faster money</t>
  </si>
  <si>
    <t>He has the capacity to do both</t>
  </si>
  <si>
    <t>This was his solution to earn an income</t>
  </si>
  <si>
    <t>He doesn't have the money for studies, but is looking for money to do so.</t>
  </si>
  <si>
    <t>He likes the environment and needs to help his community to keep the environment clean. He also doesn't have capital to do other work</t>
  </si>
  <si>
    <t>She is doing both</t>
  </si>
  <si>
    <t>It offered a job opportunity and allowed them to clean the environment. He likes the environment</t>
  </si>
  <si>
    <t>He already does this work part time.</t>
  </si>
  <si>
    <t>It's his hobby. He likes cleaning the environment all the time.</t>
  </si>
  <si>
    <t>This requires money to do a driving course and get a license.</t>
  </si>
  <si>
    <t>He does both jobs - Waste collection is done everyday. Mechanic its a 50/50 deal</t>
  </si>
  <si>
    <t>He would need support with school fees to be able to study.</t>
  </si>
  <si>
    <t>Because you get faster income</t>
  </si>
  <si>
    <t>The job requires capital, while waste picking does not</t>
  </si>
  <si>
    <t>It's what can bring in money for now</t>
  </si>
  <si>
    <t>She does both at the same time</t>
  </si>
  <si>
    <t>He gets more money from waste and faster (money in his hands)</t>
  </si>
  <si>
    <t>With this work she is guaranteed with earnings, however small. She was not guaranteed that as a farmer.</t>
  </si>
  <si>
    <t>Waste picking is simple work and gets her faster money</t>
  </si>
  <si>
    <t>Not applicable</t>
  </si>
  <si>
    <t>Sge likes it because it generates fast income</t>
  </si>
  <si>
    <t>She has never looked for this work and nothing is preventing her from doing so</t>
  </si>
  <si>
    <t>I grew up with this life and he likes it</t>
  </si>
  <si>
    <t>It's what he likes and there are no jobs outside.</t>
  </si>
  <si>
    <t>She has not found opportunities and lacks capital, but would like to move away from waste picking</t>
  </si>
  <si>
    <t>This is a faster way to get money</t>
  </si>
  <si>
    <t>The lack of money for a driving course.</t>
  </si>
  <si>
    <t>This is the only work she can do</t>
  </si>
  <si>
    <t>She was doing this before but closed during COVID. At the moment, she doesnt see a good market for this.</t>
  </si>
  <si>
    <t>35.  How many days could you afford to live without a revenue?</t>
  </si>
  <si>
    <t>2 days</t>
  </si>
  <si>
    <t>1 day</t>
  </si>
  <si>
    <t>7 days</t>
  </si>
  <si>
    <t>3 days</t>
  </si>
  <si>
    <t>1 or 2 days</t>
  </si>
  <si>
    <t>4 days</t>
  </si>
  <si>
    <t>1 - 2 days</t>
  </si>
  <si>
    <t>36.  Are you able to save money for unforeseen event?</t>
  </si>
  <si>
    <t>37. What is the worst part in your job?</t>
  </si>
  <si>
    <t>The earnings she makes from the work is little. The per kg price of materials is too low.</t>
  </si>
  <si>
    <t>The worst part is when people look at him like a chokoraa (offensive term for a waste picker).</t>
  </si>
  <si>
    <t>Health issues. Sometimes you get sick from the waste you collect</t>
  </si>
  <si>
    <t>Someone stealing her waste when it's ready to be sold</t>
  </si>
  <si>
    <t>There is social stigma associated with this work. Sometimes households do not sort properly, and they are forced to sort through everything including sanitary items. There are also independent waste pickers who will sometimes steal from their yard.</t>
  </si>
  <si>
    <t>Government officials harassing him when they do collections on the street along the main road</t>
  </si>
  <si>
    <t>There is a lot of competitors, so you have to be constantly working to ensure someone else does not collect your waste.</t>
  </si>
  <si>
    <t>Discrimination on the ground. People call me mzungu (white) Chokoraa (offensive word for waste pickers).</t>
  </si>
  <si>
    <t>Transportation of waste is expensive. Costs are also high, such as buying raffia bags for household collections. Many households also default on payments.</t>
  </si>
  <si>
    <t>When you collect plastics from households and you get a dead cat in the bins.</t>
  </si>
  <si>
    <t>They do not have sufficient PPEs and sometimes have to share. They also need administrators to stand on behalf of them during discussions and conferences.</t>
  </si>
  <si>
    <t>People calling me and members from the group Chokoraa (offensive word for waste pickers).</t>
  </si>
  <si>
    <t>The lack of PPE when doing work.</t>
  </si>
  <si>
    <t>People calling me Chokoraa (offensive word for waste pickers).</t>
  </si>
  <si>
    <t>The earnings are insufficient and PPE is expensive.</t>
  </si>
  <si>
    <t>A deep cut from collecting plastic from the households</t>
  </si>
  <si>
    <t>Lack of space to sort and store materials. The community has not embraced the waste stations, and do not want the waste in the community. Ideally, they would have a space within the community. The cost to transport the waste is also high.</t>
  </si>
  <si>
    <t>When it's raining and you're doing collections. It's heavy and stinking. When you expect households to pay the 50sh and then they don't pay anything</t>
  </si>
  <si>
    <t>Transportation of non recyclables is expensive. They pay to use the county trucks.</t>
  </si>
  <si>
    <t>A lot of injury within the regular collection.</t>
  </si>
  <si>
    <t>Costs are high - Transportation, raffia bags for household collections, and pushcart maintenance. It is also difficult to work without PPEs.</t>
  </si>
  <si>
    <t>People calling him Chokoraa (offensive word for waste picker). It's killing him inside. Discrimination</t>
  </si>
  <si>
    <t>They have to deal with a lot of mixed and dirty waste, and often without PPE.</t>
  </si>
  <si>
    <t>When he drives the waste to the dumpsite and gets a breakdown. It's a headache</t>
  </si>
  <si>
    <t>The work is physically hard. When it is raining, the weight of the waste is heavier. There is also hazardous waste, which is risky. They also don't have PPE .</t>
  </si>
  <si>
    <t>He got a very big cut and stayed in the hospital for two months because of the deep cut from collecting plastic</t>
  </si>
  <si>
    <t>The price of recyclable materials is very low.</t>
  </si>
  <si>
    <t>They were attacked by local people because of issues with land and the dumpsite.</t>
  </si>
  <si>
    <t>The earnings are not sufficient to cover her needs.</t>
  </si>
  <si>
    <t>Getting hurt by hazardous material, especially when you work without PPE.</t>
  </si>
  <si>
    <t>A deep cut that she'll never forget in her life, during her collections</t>
  </si>
  <si>
    <t>Corruption at the workplace. There are some people who are not straightforward. The work is physically hard and it is hot. You can also get injured by hazardous material.</t>
  </si>
  <si>
    <t>The work can be physically hard to do</t>
  </si>
  <si>
    <t>Going to the dumpsite from morning to evening without even 1kg of waste.</t>
  </si>
  <si>
    <t>Deep cut during the rainy seasons. When it's raining a lot at the dumpsite it is hell</t>
  </si>
  <si>
    <t>She comes from very far, and her transport is expensive. What she earns is also very little so it makes little financial sense.</t>
  </si>
  <si>
    <t>Collecting from mixed waste is difficult.</t>
  </si>
  <si>
    <t>When looking for waste material you can get hurt by hazardous materials.</t>
  </si>
  <si>
    <t>38.  What is the best part in your job?</t>
  </si>
  <si>
    <t>People know the value of waste materials and will save them and bring them to her</t>
  </si>
  <si>
    <t>When he goes back to his house with cash from selling his waste</t>
  </si>
  <si>
    <t>When he gets his profit</t>
  </si>
  <si>
    <t>When she get a lot of volume in one day in a day</t>
  </si>
  <si>
    <t>The ability to care for their environment, through being responsible for waste management. They also like they are building a culture, where people do not throw away irresponsibly.</t>
  </si>
  <si>
    <t>When he gets money from selling plastic</t>
  </si>
  <si>
    <t>Even when she sits with waste pickers, they feel like one. She feels responsible for all the waste pickers and staff under her care. She thinks trust and relationships are core to her work. She will loan money, take them to hospital, and give them food. She feels like their mother</t>
  </si>
  <si>
    <t>When I go for household collections and someone gifts you even clothes for collecting waste</t>
  </si>
  <si>
    <t>The work keeps her busy and allows her to interact with many people. The ability to support the welfare of the people she engages with.</t>
  </si>
  <si>
    <t>When they receive money from plastic and get a loan from the group</t>
  </si>
  <si>
    <t>The fact that she makes her community clean and brings in income. She can take her kids to school. There is more respect for her work, as before she was a sex worker.</t>
  </si>
  <si>
    <t>Those who appreciate their job. Some will give you something good and motivate the group</t>
  </si>
  <si>
    <t>The ability to grow and learn about waste. Also, the potential to earn an income.</t>
  </si>
  <si>
    <t>Appreciations from few people that they collect from. To motivate them</t>
  </si>
  <si>
    <t>He has a place at least once a week that he knows he is meant to go to.</t>
  </si>
  <si>
    <t>When he receives money.</t>
  </si>
  <si>
    <t>It has allowed him to fall in love with the environment. It also sustains him. It also has given him space to create unity within the community.</t>
  </si>
  <si>
    <t>When he gets paid and enjoys his money with the family</t>
  </si>
  <si>
    <t>Waste is not waste until it is wasted. It allows her to earn an income and pays her bills.</t>
  </si>
  <si>
    <t>When there is a good collection and good money</t>
  </si>
  <si>
    <t>It provides him with an income while also making the environment clean. It also provides him with the platform - his work as a community health promoter and ward bursary committee member came about as a result of this work. They have also moved from working as individuals to engaging more cohesively under a welfare organisation.</t>
  </si>
  <si>
    <t>Intermingling with other friends in big forums &amp; recognition</t>
  </si>
  <si>
    <t>As you grow within this job, you can meet clients with good hearts who want to help you.</t>
  </si>
  <si>
    <t>When he gets good collections at schools</t>
  </si>
  <si>
    <t>Since they pick from bakeries, they will get something to eat, which helps them save money that would be used for food.</t>
  </si>
  <si>
    <t>He gets things from the waste like heaters or extensions and repairs them for his family to use</t>
  </si>
  <si>
    <t>She likes to engage with her fellow waste pickers.</t>
  </si>
  <si>
    <t>Getting more money in one day. You can even get good things from collecting waste and take them home</t>
  </si>
  <si>
    <t>She can earn money to feed her grandchildren.</t>
  </si>
  <si>
    <t>She once got a nice phone from her collections</t>
  </si>
  <si>
    <t>She enjoys the ability to earn an income but also find valuable materials such as clothing which she can take home.</t>
  </si>
  <si>
    <t>When she receives money and when Takataka solutions bringa PPEs for them - it's amazing</t>
  </si>
  <si>
    <t>The earnings support her with her daily needs. She also supports her orphaned siblings with their needs.</t>
  </si>
  <si>
    <t>Money - when she gets paid</t>
  </si>
  <si>
    <t>You can never lack something to take home</t>
  </si>
  <si>
    <t>When he gets more than what is expected</t>
  </si>
  <si>
    <t>When he gets money from his collections</t>
  </si>
  <si>
    <t>It's her work - she can come at any time, there's no one to stop her from coming in. She has control.</t>
  </si>
  <si>
    <t>When she gets paid and takes money to her family</t>
  </si>
  <si>
    <t>He likes having something to do, rather than being idle.</t>
  </si>
  <si>
    <t>When she gets paid from her collections</t>
  </si>
  <si>
    <t>If you come and work hard, you will get something to take home.</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</si>
  <si>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</si>
  <si>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</si>
  <si>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</si>
  <si>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</si>
  <si>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</si>
  <si>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</si>
  <si>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</si>
  <si>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</si>
  <si>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</si>
  <si>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</si>
  <si>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</si>
  <si>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rPr>
        <b/>
        <sz val="11"/>
        <color theme="1"/>
        <rFont val="Arial"/>
      </rPr>
      <t xml:space="preserve">Explanation: </t>
    </r>
    <r>
      <rPr>
        <sz val="11"/>
        <color theme="1"/>
        <rFont val="Arial Nova"/>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</si>
  <si>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</si>
  <si>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</si>
  <si>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</si>
  <si>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</si>
  <si>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</si>
  <si>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</si>
  <si>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</si>
  <si>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</si>
  <si>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</si>
  <si>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</si>
  <si>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</si>
  <si>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</si>
  <si>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18 - Schools, Businesses, Churches, Aggregation, Weddings, Burials</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</si>
  <si>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</si>
  <si>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</si>
  <si>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</si>
  <si>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</si>
  <si>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</si>
  <si>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</si>
  <si>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</si>
  <si>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</si>
  <si>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</si>
  <si>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</si>
  <si>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</si>
  <si>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</si>
  <si>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</si>
  <si>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</si>
  <si>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</si>
  <si>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</si>
  <si>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</si>
  <si>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</si>
  <si>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</si>
  <si>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</si>
  <si>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</si>
  <si>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</si>
  <si>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</si>
  <si>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</si>
  <si>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</si>
  <si>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</si>
  <si>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</si>
  <si>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</si>
  <si>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</si>
  <si>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</si>
  <si>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</si>
  <si>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</si>
  <si>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</si>
  <si>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</si>
  <si>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</si>
  <si>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</si>
  <si>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</si>
  <si>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</si>
  <si>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</si>
  <si>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</si>
  <si>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</si>
  <si>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</si>
  <si>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</si>
  <si>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</si>
  <si>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Transport is a big expense for waste collectors in Kisumu town, as they need to pay the County trucks to take waste from informal dumpsites after they have extracted the recyclables.</t>
  </si>
  <si>
    <t>Limitation 2</t>
  </si>
  <si>
    <t>Garbage collectors and aggregators are intercepting a lot of recyclable waste before it reaches the dumpsite, which means less income for waste pickers at the dumpsite.</t>
  </si>
  <si>
    <t>Limitation 3</t>
  </si>
  <si>
    <t>Segregation at source is difficult for waste collectors to achieve - even the cost of providing two waste bins per household is too expensive.</t>
  </si>
  <si>
    <t>Limitation 4</t>
  </si>
  <si>
    <t>Frequency depends on stock sufficient for a good amount</t>
  </si>
  <si>
    <t>Limitation 5</t>
  </si>
  <si>
    <t>The old dumpsite was moved from inside the city, to the outskirts. There were between 500 - 1000 waste pickers on the old site but less than 300 on the new site. There are still collectors from the original dumpsite who travel long distances to reach the new dumpsite, with transport being a large expense.</t>
  </si>
  <si>
    <t>Limitation 6</t>
  </si>
  <si>
    <t>Limitation 7</t>
  </si>
  <si>
    <t>Limitation 8</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</si>
  <si>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</si>
  <si>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</si>
  <si>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</si>
  <si>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</si>
  <si>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</si>
  <si>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</si>
  <si>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</si>
  <si>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</si>
  <si>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</si>
  <si>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</si>
  <si>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</si>
  <si>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</si>
  <si>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</si>
  <si>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</si>
  <si>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</si>
  <si>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</si>
  <si>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</si>
  <si>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</si>
  <si>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</si>
  <si>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</si>
  <si>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</si>
  <si>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</si>
  <si>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</si>
  <si>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</si>
  <si>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</si>
  <si>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</si>
  <si>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</si>
  <si>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</si>
  <si>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</si>
  <si>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</si>
  <si>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</si>
  <si>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</si>
  <si>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</si>
  <si>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</si>
  <si>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</si>
  <si>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</si>
  <si>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</si>
  <si>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</si>
  <si>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</si>
  <si>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</si>
  <si>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</si>
  <si>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</si>
  <si>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</si>
  <si>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</si>
  <si>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</si>
  <si>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</si>
  <si>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</si>
  <si>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</si>
  <si>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</si>
  <si>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</si>
  <si>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</si>
  <si>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</si>
  <si>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</si>
  <si>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</si>
  <si>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</si>
  <si>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</si>
  <si>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</si>
  <si>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</si>
  <si>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</si>
  <si>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</si>
  <si>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</si>
  <si>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rPr>
        <sz val="11"/>
        <color theme="1"/>
        <rFont val="Arial"/>
      </rPr>
      <t xml:space="preserve">The living income then gets divided by the Full Time Worker Equivalent for your locations </t>
    </r>
    <r>
      <rPr>
        <sz val="11"/>
        <color rgb="FFFF0000"/>
        <rFont val="Arial Nova"/>
      </rPr>
      <t>(Cell X)</t>
    </r>
    <r>
      <rPr>
        <sz val="11"/>
        <color theme="1"/>
        <rFont val="Arial Nova"/>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</si>
  <si>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</si>
  <si>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</si>
  <si>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</si>
  <si>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</si>
  <si>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</si>
  <si>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</si>
  <si>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</si>
  <si>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</si>
  <si>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</si>
  <si>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</si>
  <si>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</si>
  <si>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</si>
  <si>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</si>
  <si>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</si>
  <si>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</si>
  <si>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</si>
  <si>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</si>
  <si>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</si>
  <si>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</si>
  <si>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</si>
  <si>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</si>
  <si>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</si>
  <si>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</si>
  <si>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</si>
  <si>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</si>
  <si>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</si>
  <si>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</si>
  <si>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</si>
  <si>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</si>
  <si>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</si>
  <si>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rPr>
        <sz val="11"/>
        <color theme="1"/>
        <rFont val="Arial"/>
      </rPr>
      <t>In 2023, the extreme poverty line was PPP $ 2.15 per person per day. The poverty line was PPP $ 6.85 per person per day. Please check for any updates here:</t>
    </r>
    <r>
      <rPr>
        <u/>
        <sz val="11"/>
        <color rgb="FF0070C0"/>
        <rFont val="Arial Nova"/>
      </rPr>
      <t xml:space="preserve"> https://blogs.worldbank.org/en/opendata/september-2023-global-poverty-update-world-bank-new-data-poverty-during-pandemic-asia#:~:text=At%20the%20%246.85%20poverty%20line,estimates%20from%201981%20to%202021.</t>
    </r>
  </si>
  <si>
    <t>Poverty line (World Bank)</t>
  </si>
  <si>
    <t>Benchmarks from research:</t>
  </si>
  <si>
    <t>Minimum wage in the formal sector for Kisumu (1)</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</si>
  <si>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</si>
  <si>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</si>
  <si>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(security guard)</t>
  </si>
  <si>
    <t>Average Income from comparable sector B (construction worker)</t>
  </si>
  <si>
    <t>Average Income from comparable sector C (vegetable vendor)</t>
  </si>
  <si>
    <r>
      <rPr>
        <sz val="11"/>
        <color theme="1"/>
        <rFont val="Arial"/>
      </rPr>
      <t xml:space="preserve">(1) </t>
    </r>
    <r>
      <rPr>
        <u/>
        <sz val="11"/>
        <color rgb="FF1155CC"/>
        <rFont val="Arial"/>
      </rPr>
      <t>https://www.labour.go.ke/sites/default/files/2023-05/Minimum%20Wage%20Gazette%20Notice%202022.pdf</t>
    </r>
  </si>
  <si>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</si>
  <si>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</si>
  <si>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</si>
  <si>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</si>
  <si>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</si>
  <si>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Kenya, Kisumu (local currency is KES)</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</si>
  <si>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</si>
  <si>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</si>
  <si>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</si>
  <si>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</si>
  <si>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</si>
  <si>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</si>
  <si>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</si>
  <si>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</si>
  <si>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</si>
  <si>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</si>
  <si>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</si>
  <si>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</si>
  <si>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</si>
  <si>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</si>
  <si>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</si>
  <si>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</si>
  <si>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</si>
  <si>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</si>
  <si>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</si>
  <si>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</si>
  <si>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</si>
  <si>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</si>
  <si>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</si>
  <si>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</si>
  <si>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</si>
  <si>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</si>
  <si>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</si>
  <si>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</si>
  <si>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Kenya</t>
  </si>
  <si>
    <t>Source</t>
  </si>
  <si>
    <r>
      <rPr>
        <sz val="12"/>
        <color theme="1"/>
        <rFont val="Arial"/>
      </rPr>
      <t xml:space="preserve">Please use the latest World Bank data on PPP $ Equivalents, which can be found here: </t>
    </r>
    <r>
      <rPr>
        <u/>
        <sz val="12"/>
        <color rgb="FF1155CC"/>
        <rFont val="Arial"/>
      </rPr>
      <t>https://databank.worldbank.org/source/world-development-indicators/Series/PA.NUS.PPP</t>
    </r>
  </si>
  <si>
    <t xml:space="preserve">Notes: </t>
  </si>
  <si>
    <r>
      <rPr>
        <sz val="11"/>
        <color theme="1"/>
        <rFont val="Aptos narrow"/>
      </rP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</si>
  <si>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</si>
  <si>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</si>
  <si>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</si>
  <si>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Kisumu***</t>
  </si>
  <si>
    <t>Nairobi**</t>
  </si>
  <si>
    <t>Lamu*</t>
  </si>
  <si>
    <t xml:space="preserve">Total number of people in household </t>
  </si>
  <si>
    <t>*source: Census 2019 for Lamu West = 3.6 / Lamu County = 3.7</t>
  </si>
  <si>
    <t>**source: Census 2019 for Nairobi City = 2.9</t>
  </si>
  <si>
    <t xml:space="preserve">Number of children </t>
  </si>
  <si>
    <t>***source: Census 2019 for Kisumu County = 3.8</t>
  </si>
  <si>
    <t xml:space="preserve">Full-Time Worker Equivalent </t>
  </si>
  <si>
    <t>based on Anker report in Kericho using national KNBS statistics</t>
  </si>
  <si>
    <r>
      <rPr>
        <sz val="11"/>
        <color theme="1"/>
        <rFont val="Arial"/>
      </rP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</si>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</sst>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Aptos narrow"/>
      <scheme val="minor"/>
    </font>
    <font>
      <sz val="12"/>
      <color theme="1"/>
      <name val="Arial"/>
    </font>
    <font>
      <sz val="12"/>
      <color rgb="FF000000"/>
      <name val="Arial"/>
    </font>
    <font>
      <b/>
      <i/>
      <sz val="12"/>
      <color rgb="FF000000"/>
      <name val="Arial"/>
    </font>
    <font>
      <b/>
      <sz val="12"/>
      <color rgb="FF000000"/>
      <name val="Arial"/>
    </font>
    <font>
      <i/>
      <sz val="12"/>
      <color rgb="FF000000"/>
      <name val="Arial"/>
    </font>
    <font>
      <b/>
      <sz val="12"/>
      <color theme="1"/>
      <name val="Arial"/>
    </font>
    <font>
      <u/>
      <sz val="12"/>
      <color theme="10"/>
      <name val="Arial"/>
    </font>
    <font>
      <sz val="11"/>
      <name val="Aptos narrow"/>
    </font>
    <font>
      <b/>
      <sz val="12"/>
      <color theme="0"/>
      <name val="Arial"/>
    </font>
    <font>
      <b/>
      <sz val="14"/>
      <color theme="0"/>
      <name val="Arial"/>
    </font>
    <font>
      <b/>
      <sz val="14"/>
      <color rgb="FFFFFFFF"/>
      <name val="Arial"/>
    </font>
    <font>
      <sz val="11"/>
      <color theme="1"/>
      <name val="Aptos narrow"/>
      <scheme val="minor"/>
    </font>
    <font>
      <sz val="11"/>
      <color theme="1"/>
      <name val="Aptos narrow"/>
    </font>
    <font>
      <sz val="11"/>
      <color theme="1"/>
      <name val="Arial"/>
    </font>
    <font>
      <b/>
      <sz val="11"/>
      <color theme="1"/>
      <name val="Arial"/>
    </font>
    <font>
      <b/>
      <sz val="20"/>
      <color theme="0"/>
      <name val="Arial"/>
    </font>
    <font>
      <sz val="11"/>
      <color theme="0"/>
      <name val="Arial"/>
    </font>
    <font>
      <b/>
      <sz val="11"/>
      <color theme="0"/>
      <name val="Arial"/>
    </font>
    <font>
      <i/>
      <sz val="11"/>
      <color theme="1"/>
      <name val="Arial"/>
    </font>
    <font>
      <i/>
      <sz val="11"/>
      <color rgb="FF262626"/>
      <name val="Arial"/>
    </font>
    <font>
      <u/>
      <sz val="11"/>
      <color theme="10"/>
      <name val="Aptos narrow"/>
    </font>
    <font>
      <sz val="11"/>
      <color rgb="FF0D0D0D"/>
      <name val="Arial"/>
    </font>
    <font>
      <sz val="11"/>
      <color rgb="FF262626"/>
      <name val="Arial"/>
    </font>
    <font>
      <sz val="11"/>
      <color rgb="FFFF0000"/>
      <name val="Arial"/>
    </font>
    <font>
      <b/>
      <sz val="11"/>
      <color rgb="FFFF0000"/>
      <name val="Arial"/>
    </font>
    <font>
      <u/>
      <sz val="11"/>
      <color theme="1"/>
      <name val="Arial"/>
    </font>
    <font>
      <b/>
      <sz val="12"/>
      <color rgb="FFFFFFFF"/>
      <name val="Arial"/>
    </font>
    <font>
      <u/>
      <sz val="9"/>
      <color rgb="FF0070C0"/>
      <name val="Arial"/>
    </font>
    <font>
      <u/>
      <sz val="12"/>
      <color theme="1"/>
      <name val="Arial"/>
    </font>
    <font>
      <b/>
      <sz val="11"/>
      <color rgb="FFFFFFFF"/>
      <name val="Arial"/>
    </font>
    <font>
      <sz val="14"/>
      <color theme="1"/>
      <name val="Arial"/>
    </font>
    <font>
      <sz val="12"/>
      <color rgb="FFFF0000"/>
      <name val="Arial"/>
    </font>
    <font>
      <b/>
      <sz val="11"/>
      <color rgb="FF00146D"/>
      <name val="Arial"/>
    </font>
    <font>
      <sz val="12"/>
      <color rgb="FF00146D"/>
      <name val="Arial"/>
    </font>
    <font>
      <i/>
      <sz val="10"/>
      <color theme="1"/>
      <name val="Arial"/>
    </font>
    <font>
      <sz val="10"/>
      <color theme="1"/>
      <name val="Arial"/>
    </font>
    <font>
      <b/>
      <sz val="18"/>
      <color rgb="FF00146D"/>
      <name val="Arial"/>
    </font>
    <font>
      <i/>
      <sz val="9"/>
      <color theme="1"/>
      <name val="Arial"/>
    </font>
    <font>
      <i/>
      <sz val="12"/>
      <color theme="1"/>
      <name val="Arial"/>
    </font>
    <font>
      <sz val="11"/>
      <color rgb="FF00146D"/>
      <name val="Arial"/>
    </font>
    <font>
      <sz val="11"/>
      <color theme="4"/>
      <name val="Arial"/>
    </font>
    <font>
      <sz val="11"/>
      <color rgb="FF000000"/>
      <name val="Arial"/>
    </font>
    <font>
      <b/>
      <i/>
      <sz val="12"/>
      <color theme="1"/>
      <name val="Arial"/>
    </font>
    <font>
      <b/>
      <sz val="11"/>
      <color rgb="FF595959"/>
      <name val="Arial"/>
    </font>
    <font>
      <sz val="11"/>
      <color rgb="FF595959"/>
      <name val="Arial"/>
    </font>
    <font>
      <b/>
      <sz val="11"/>
      <color theme="1"/>
      <name val="Aptos narrow"/>
    </font>
    <font>
      <sz val="11"/>
      <color rgb="FF3A3A3A"/>
      <name val="Arial"/>
    </font>
    <font>
      <sz val="11"/>
      <color rgb="FF3A3A3A"/>
      <name val="Aptos narrow"/>
    </font>
    <font>
      <sz val="12"/>
      <color rgb="FFFF9900"/>
      <name val="Arial"/>
    </font>
    <font>
      <b/>
      <sz val="12"/>
      <color theme="1"/>
      <name val="Arial Nova"/>
    </font>
    <font>
      <sz val="12"/>
      <color theme="1"/>
      <name val="Arial Nova"/>
    </font>
    <font>
      <sz val="11"/>
      <color theme="1"/>
      <name val="Arial Nova"/>
    </font>
    <font>
      <sz val="11"/>
      <color rgb="FFFF0000"/>
      <name val="Arial Nova"/>
    </font>
    <font>
      <u/>
      <sz val="11"/>
      <color rgb="FF0070C0"/>
      <name val="Arial Nova"/>
    </font>
    <font>
      <u/>
      <sz val="11"/>
      <color rgb="FF1155CC"/>
      <name val="Arial"/>
    </font>
    <font>
      <u/>
      <sz val="12"/>
      <color rgb="FF1155CC"/>
      <name val="Arial"/>
    </font>
    <font>
      <u/>
      <sz val="12"/>
      <color rgb="FF0070C0"/>
      <name val="Arial Nova"/>
    </font>
    <font>
      <u/>
      <sz val="11"/>
      <color rgb="FF0070C0"/>
      <name val="Arial"/>
    </font>
  </fonts>
  <fills count="17">
    <fill>
      <patternFill patternType="none"/>
    </fill>
    <fill>
      <patternFill patternType="gray125"/>
    </fill>
    <fill>
      <patternFill patternType="solid">
        <fgColor rgb="FFD3D3D3"/>
        <bgColor rgb="FFD3D3D3"/>
      </patternFill>
    </fill>
    <fill>
      <patternFill patternType="solid">
        <fgColor rgb="FFD0D0D0"/>
        <bgColor rgb="FFD0D0D0"/>
      </patternFill>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FCE5CD"/>
        <bgColor rgb="FFFCE5CD"/>
      </patternFill>
    </fill>
    <fill>
      <patternFill patternType="solid">
        <fgColor rgb="FFFFFFFF"/>
        <bgColor rgb="FFFFFFFF"/>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0E2841"/>
        <bgColor rgb="FF0E2841"/>
      </patternFill>
    </fill>
    <fill>
      <patternFill patternType="solid">
        <fgColor rgb="FF00146D"/>
        <bgColor rgb="FF00146D"/>
      </patternFill>
    </fill>
    <fill>
      <patternFill patternType="solid">
        <fgColor rgb="FFC9F1FF"/>
        <bgColor rgb="FFC9F1FF"/>
      </patternFill>
    </fill>
  </fills>
  <borders count="51">
    <border>
      <left/>
      <right/>
      <top/>
      <bottom/>
      <diagonal/>
    </border>
    <border>
      <left style="thin">
        <color theme="0"/>
      </left>
      <right style="thin">
        <color theme="0"/>
      </right>
      <top style="thin">
        <color theme="0"/>
      </top>
      <bottom style="thin">
        <color theme="0"/>
      </bottom>
      <diagonal/>
    </border>
    <border>
      <left/>
      <right/>
      <top style="thick">
        <color theme="0"/>
      </top>
      <bottom/>
      <diagonal/>
    </border>
    <border>
      <left/>
      <right style="thin">
        <color rgb="FFD0D0D0"/>
      </right>
      <top style="thin">
        <color rgb="FFD0D0D0"/>
      </top>
      <bottom style="thin">
        <color rgb="FFD0D0D0"/>
      </bottom>
      <diagonal/>
    </border>
    <border>
      <left style="thin">
        <color theme="0"/>
      </left>
      <right style="thin">
        <color theme="0"/>
      </right>
      <top style="thin">
        <color theme="0"/>
      </top>
      <bottom/>
      <diagonal/>
    </border>
    <border>
      <left style="thin">
        <color rgb="FFD0D0D0"/>
      </left>
      <right style="thin">
        <color rgb="FFD0D0D0"/>
      </right>
      <top style="thin">
        <color rgb="FFD0D0D0"/>
      </top>
      <bottom style="thin">
        <color rgb="FFD0D0D0"/>
      </bottom>
      <diagonal/>
    </border>
    <border>
      <left/>
      <right/>
      <top/>
      <bottom style="medium">
        <color rgb="FF000000"/>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style="thin">
        <color rgb="FFD8D8D8"/>
      </right>
      <top/>
      <bottom/>
      <diagonal/>
    </border>
    <border>
      <left/>
      <right style="thin">
        <color rgb="FFD8D8D8"/>
      </right>
      <top/>
      <bottom style="thin">
        <color rgb="FFD8D8D8"/>
      </bottom>
      <diagonal/>
    </border>
    <border>
      <left style="thin">
        <color rgb="FFD8D8D8"/>
      </left>
      <right/>
      <top/>
      <bottom/>
      <diagonal/>
    </border>
    <border>
      <left style="thin">
        <color rgb="FFD8D8D8"/>
      </left>
      <right/>
      <top/>
      <bottom style="thin">
        <color rgb="FFD8D8D8"/>
      </bottom>
      <diagonal/>
    </border>
    <border>
      <left style="thin">
        <color rgb="FFD8D8D8"/>
      </left>
      <right/>
      <top style="thin">
        <color rgb="FFD8D8D8"/>
      </top>
      <bottom/>
      <diagonal/>
    </border>
    <border>
      <left/>
      <right style="thin">
        <color rgb="FFD8D8D8"/>
      </right>
      <top style="thin">
        <color rgb="FFD8D8D8"/>
      </top>
      <bottom/>
      <diagonal/>
    </border>
    <border>
      <left/>
      <right/>
      <top style="thin">
        <color rgb="FFBFBFBF"/>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rgb="FFD8D8D8"/>
      </top>
      <bottom/>
      <diagonal/>
    </border>
    <border>
      <left/>
      <right/>
      <top/>
      <bottom style="thin">
        <color rgb="FFD8D8D8"/>
      </bottom>
      <diagonal/>
    </border>
    <border>
      <left/>
      <right/>
      <top/>
      <bottom/>
      <diagonal/>
    </border>
    <border>
      <left/>
      <right style="thin">
        <color theme="0"/>
      </right>
      <top style="thin">
        <color rgb="FFD8D8D8"/>
      </top>
      <bottom style="thin">
        <color rgb="FFD8D8D8"/>
      </bottom>
      <diagonal/>
    </border>
    <border>
      <left style="thin">
        <color theme="0"/>
      </left>
      <right/>
      <top style="thin">
        <color theme="0"/>
      </top>
      <bottom style="thin">
        <color theme="0"/>
      </bottom>
      <diagonal/>
    </border>
    <border>
      <left/>
      <right style="thin">
        <color theme="0"/>
      </right>
      <top style="thin">
        <color rgb="FFD8D8D8"/>
      </top>
      <bottom/>
      <diagonal/>
    </border>
    <border>
      <left/>
      <right/>
      <top style="thin">
        <color theme="0"/>
      </top>
      <bottom style="thin">
        <color theme="0"/>
      </bottom>
      <diagonal/>
    </border>
    <border>
      <left/>
      <right style="thin">
        <color theme="0"/>
      </right>
      <top/>
      <bottom/>
      <diagonal/>
    </border>
    <border>
      <left/>
      <right style="thin">
        <color theme="0"/>
      </right>
      <top style="thin">
        <color rgb="FFD0D0D0"/>
      </top>
      <bottom style="thin">
        <color theme="0"/>
      </bottom>
      <diagonal/>
    </border>
    <border>
      <left style="thin">
        <color rgb="FFD0D0D0"/>
      </left>
      <right/>
      <top/>
      <bottom style="thin">
        <color rgb="FFD0D0D0"/>
      </bottom>
      <diagonal/>
    </border>
    <border>
      <left/>
      <right/>
      <top/>
      <bottom style="thin">
        <color rgb="FFD0D0D0"/>
      </bottom>
      <diagonal/>
    </border>
    <border>
      <left style="thin">
        <color rgb="FFD0D0D0"/>
      </left>
      <right/>
      <top style="thin">
        <color rgb="FFD0D0D0"/>
      </top>
      <bottom style="thin">
        <color rgb="FFD0D0D0"/>
      </bottom>
      <diagonal/>
    </border>
    <border>
      <left/>
      <right/>
      <top style="thin">
        <color rgb="FFD0D0D0"/>
      </top>
      <bottom style="thin">
        <color rgb="FFD0D0D0"/>
      </bottom>
      <diagonal/>
    </border>
    <border>
      <left/>
      <right style="thin">
        <color theme="0"/>
      </right>
      <top style="thin">
        <color theme="0"/>
      </top>
      <bottom style="thin">
        <color theme="0"/>
      </bottom>
      <diagonal/>
    </border>
    <border>
      <left/>
      <right/>
      <top/>
      <bottom style="thin">
        <color rgb="FF000000"/>
      </bottom>
      <diagonal/>
    </border>
    <border>
      <left style="thin">
        <color theme="0"/>
      </left>
      <right/>
      <top style="thin">
        <color theme="0"/>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top/>
      <bottom style="thin">
        <color theme="0"/>
      </bottom>
      <diagonal/>
    </border>
    <border>
      <left/>
      <right/>
      <top style="thin">
        <color rgb="FFD8D8D8"/>
      </top>
      <bottom style="thin">
        <color rgb="FFD8D8D8"/>
      </bottom>
      <diagonal/>
    </border>
    <border>
      <left/>
      <right style="thin">
        <color rgb="FFD0D0D0"/>
      </right>
      <top/>
      <bottom style="thin">
        <color rgb="FF501549"/>
      </bottom>
      <diagonal/>
    </border>
    <border>
      <left style="thin">
        <color rgb="FFD0D0D0"/>
      </left>
      <right style="thin">
        <color rgb="FFD0D0D0"/>
      </right>
      <top/>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s>
  <cellStyleXfs count="1">
    <xf numFmtId="0" fontId="0" fillId="0" borderId="0"/>
  </cellStyleXfs>
  <cellXfs count="250">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1" fillId="0" borderId="2" xfId="0" applyFont="1" applyBorder="1"/>
    <xf numFmtId="0" fontId="5" fillId="4" borderId="3" xfId="0" applyFont="1" applyFill="1" applyBorder="1" applyAlignment="1">
      <alignment horizontal="left" vertical="center" wrapText="1"/>
    </xf>
    <xf numFmtId="0" fontId="6" fillId="6" borderId="0" xfId="0" applyFont="1" applyFill="1" applyAlignment="1">
      <alignment horizontal="left" vertical="top" wrapText="1"/>
    </xf>
    <xf numFmtId="0" fontId="10" fillId="7" borderId="1" xfId="0" applyFont="1" applyFill="1" applyBorder="1" applyAlignment="1">
      <alignment horizontal="left" vertical="top" wrapText="1"/>
    </xf>
    <xf numFmtId="0" fontId="10" fillId="7"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1" fillId="0" borderId="5" xfId="0" applyFont="1" applyBorder="1" applyAlignment="1">
      <alignment horizontal="left" vertical="top" wrapText="1"/>
    </xf>
    <xf numFmtId="0" fontId="6" fillId="5" borderId="1" xfId="0" applyFont="1" applyFill="1" applyBorder="1" applyAlignment="1">
      <alignment horizontal="left" vertical="top" wrapText="1"/>
    </xf>
    <xf numFmtId="0" fontId="1"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 fillId="5" borderId="5" xfId="0" applyFont="1" applyFill="1" applyBorder="1" applyAlignment="1">
      <alignment horizontal="left" vertical="top" wrapText="1"/>
    </xf>
    <xf numFmtId="9" fontId="1" fillId="0" borderId="5" xfId="0" applyNumberFormat="1" applyFont="1" applyBorder="1" applyAlignment="1">
      <alignment horizontal="left" vertical="top" wrapText="1"/>
    </xf>
    <xf numFmtId="10" fontId="1" fillId="0" borderId="5" xfId="0" applyNumberFormat="1" applyFont="1" applyBorder="1" applyAlignment="1">
      <alignment horizontal="left" vertical="top" wrapText="1"/>
    </xf>
    <xf numFmtId="0" fontId="1" fillId="9" borderId="5" xfId="0" applyFont="1" applyFill="1" applyBorder="1" applyAlignment="1">
      <alignment horizontal="left" vertical="top" wrapText="1"/>
    </xf>
    <xf numFmtId="0" fontId="2" fillId="10" borderId="0" xfId="0" applyFont="1" applyFill="1" applyAlignment="1">
      <alignment horizontal="left" vertical="top" wrapText="1"/>
    </xf>
    <xf numFmtId="0" fontId="6" fillId="0" borderId="5" xfId="0" applyFont="1" applyBorder="1" applyAlignment="1">
      <alignment horizontal="left" vertical="top" wrapText="1"/>
    </xf>
    <xf numFmtId="0" fontId="15" fillId="0" borderId="6" xfId="0" applyFont="1" applyBorder="1" applyAlignment="1">
      <alignment vertical="center" wrapText="1"/>
    </xf>
    <xf numFmtId="0" fontId="15" fillId="0" borderId="0" xfId="0" applyFont="1" applyAlignment="1">
      <alignment vertical="center" wrapText="1"/>
    </xf>
    <xf numFmtId="0" fontId="18"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xf>
    <xf numFmtId="0" fontId="19" fillId="0" borderId="0" xfId="0" applyFont="1"/>
    <xf numFmtId="0" fontId="20" fillId="0" borderId="0" xfId="0" applyFont="1" applyAlignment="1">
      <alignment horizontal="left" vertical="center"/>
    </xf>
    <xf numFmtId="0" fontId="18" fillId="12" borderId="16" xfId="0" applyFont="1" applyFill="1" applyBorder="1" applyAlignment="1">
      <alignment wrapText="1"/>
    </xf>
    <xf numFmtId="0" fontId="18" fillId="12" borderId="17" xfId="0" applyFont="1" applyFill="1" applyBorder="1" applyAlignment="1">
      <alignment wrapText="1"/>
    </xf>
    <xf numFmtId="0" fontId="15" fillId="0" borderId="0" xfId="0" applyFont="1" applyAlignment="1">
      <alignment vertical="center"/>
    </xf>
    <xf numFmtId="0" fontId="15" fillId="0" borderId="0" xfId="0" applyFont="1"/>
    <xf numFmtId="0" fontId="18" fillId="12" borderId="25" xfId="0" applyFont="1" applyFill="1" applyBorder="1"/>
    <xf numFmtId="0" fontId="22" fillId="0" borderId="0" xfId="0" applyFont="1" applyAlignment="1">
      <alignment horizontal="left" vertical="top"/>
    </xf>
    <xf numFmtId="0" fontId="20" fillId="0" borderId="0" xfId="0" quotePrefix="1" applyFont="1" applyAlignment="1">
      <alignment horizontal="left" vertical="center"/>
    </xf>
    <xf numFmtId="0" fontId="23" fillId="0" borderId="0" xfId="0" applyFont="1"/>
    <xf numFmtId="0" fontId="15" fillId="13" borderId="26" xfId="0" applyFont="1" applyFill="1" applyBorder="1" applyAlignment="1">
      <alignment vertical="center"/>
    </xf>
    <xf numFmtId="0" fontId="18" fillId="0" borderId="0" xfId="0" applyFont="1" applyAlignment="1">
      <alignment horizontal="left" vertical="center"/>
    </xf>
    <xf numFmtId="0" fontId="18" fillId="14" borderId="3" xfId="0" applyFont="1" applyFill="1" applyBorder="1" applyAlignment="1">
      <alignment horizontal="center" wrapText="1"/>
    </xf>
    <xf numFmtId="0" fontId="25" fillId="0" borderId="0" xfId="0" applyFont="1" applyAlignment="1">
      <alignment horizontal="left" vertical="center"/>
    </xf>
    <xf numFmtId="0" fontId="15" fillId="4" borderId="33" xfId="0" applyFont="1" applyFill="1" applyBorder="1" applyAlignment="1">
      <alignment horizontal="center" vertical="center"/>
    </xf>
    <xf numFmtId="0" fontId="15" fillId="0" borderId="35" xfId="0" applyFont="1" applyBorder="1" applyAlignment="1">
      <alignment horizontal="center" vertical="center"/>
    </xf>
    <xf numFmtId="0" fontId="24" fillId="13" borderId="38" xfId="0" applyFont="1" applyFill="1" applyBorder="1" applyAlignment="1">
      <alignment vertical="center"/>
    </xf>
    <xf numFmtId="0" fontId="18" fillId="12" borderId="17" xfId="0" applyFont="1" applyFill="1" applyBorder="1"/>
    <xf numFmtId="0" fontId="26"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9" fillId="7" borderId="25" xfId="0" applyFont="1" applyFill="1" applyBorder="1" applyAlignment="1">
      <alignment horizontal="left" wrapText="1"/>
    </xf>
    <xf numFmtId="0" fontId="9" fillId="7" borderId="17" xfId="0" applyFont="1" applyFill="1" applyBorder="1" applyAlignment="1">
      <alignment horizontal="left" wrapText="1"/>
    </xf>
    <xf numFmtId="0" fontId="27" fillId="7" borderId="25" xfId="0" applyFont="1" applyFill="1" applyBorder="1" applyAlignment="1">
      <alignment horizontal="center" wrapText="1"/>
    </xf>
    <xf numFmtId="0" fontId="9" fillId="7" borderId="25" xfId="0" applyFont="1" applyFill="1" applyBorder="1" applyAlignment="1">
      <alignment horizontal="center" wrapText="1"/>
    </xf>
    <xf numFmtId="0" fontId="1" fillId="0" borderId="0" xfId="0" applyFont="1" applyAlignment="1">
      <alignment wrapText="1"/>
    </xf>
    <xf numFmtId="0" fontId="1" fillId="0" borderId="44" xfId="0" applyFont="1" applyBorder="1" applyAlignment="1">
      <alignment vertical="center" wrapText="1"/>
    </xf>
    <xf numFmtId="164" fontId="1" fillId="6" borderId="44" xfId="0" applyNumberFormat="1" applyFont="1" applyFill="1" applyBorder="1" applyAlignment="1">
      <alignment horizontal="center" vertical="center" wrapText="1"/>
    </xf>
    <xf numFmtId="0" fontId="1" fillId="0" borderId="44" xfId="0" applyFont="1" applyBorder="1" applyAlignment="1">
      <alignment vertical="center"/>
    </xf>
    <xf numFmtId="164" fontId="1" fillId="11" borderId="44" xfId="0" applyNumberFormat="1" applyFont="1" applyFill="1" applyBorder="1" applyAlignment="1">
      <alignment horizontal="center" vertical="center" wrapText="1"/>
    </xf>
    <xf numFmtId="1" fontId="1" fillId="6" borderId="44" xfId="0" applyNumberFormat="1" applyFont="1" applyFill="1" applyBorder="1" applyAlignment="1">
      <alignment horizontal="center" vertical="center" wrapText="1"/>
    </xf>
    <xf numFmtId="0" fontId="1" fillId="0" borderId="44" xfId="0" applyFont="1" applyBorder="1"/>
    <xf numFmtId="2" fontId="28" fillId="6" borderId="44" xfId="0" applyNumberFormat="1" applyFont="1" applyFill="1" applyBorder="1" applyAlignment="1">
      <alignment horizontal="center" vertical="center" wrapText="1"/>
    </xf>
    <xf numFmtId="0" fontId="1" fillId="0" borderId="44" xfId="0" applyFont="1" applyBorder="1" applyAlignment="1">
      <alignment wrapText="1"/>
    </xf>
    <xf numFmtId="9" fontId="1" fillId="0" borderId="0" xfId="0" applyNumberFormat="1" applyFont="1"/>
    <xf numFmtId="0" fontId="6" fillId="8" borderId="45" xfId="0" applyFont="1" applyFill="1" applyBorder="1" applyAlignment="1">
      <alignment vertical="center"/>
    </xf>
    <xf numFmtId="2" fontId="1" fillId="6" borderId="44" xfId="0" applyNumberFormat="1" applyFont="1" applyFill="1" applyBorder="1" applyAlignment="1">
      <alignment horizontal="center" vertical="center" wrapText="1"/>
    </xf>
    <xf numFmtId="0" fontId="6" fillId="8" borderId="24" xfId="0" applyFont="1" applyFill="1" applyBorder="1" applyAlignment="1">
      <alignment vertical="center"/>
    </xf>
    <xf numFmtId="0" fontId="2" fillId="0" borderId="0" xfId="0" applyFont="1"/>
    <xf numFmtId="0" fontId="1" fillId="0" borderId="0" xfId="0" applyFont="1" applyAlignment="1">
      <alignment horizontal="left" vertical="center"/>
    </xf>
    <xf numFmtId="0" fontId="13" fillId="0" borderId="0" xfId="0" applyFont="1"/>
    <xf numFmtId="0" fontId="18" fillId="7" borderId="47" xfId="0" applyFont="1" applyFill="1" applyBorder="1" applyAlignment="1">
      <alignment horizontal="left" vertical="center"/>
    </xf>
    <xf numFmtId="0" fontId="18" fillId="7" borderId="48" xfId="0" applyFont="1" applyFill="1" applyBorder="1" applyAlignment="1">
      <alignment horizontal="left" vertical="center"/>
    </xf>
    <xf numFmtId="0" fontId="30" fillId="7" borderId="48" xfId="0" applyFont="1" applyFill="1" applyBorder="1" applyAlignment="1">
      <alignment horizontal="left" vertical="center"/>
    </xf>
    <xf numFmtId="0" fontId="15" fillId="8" borderId="45" xfId="0" applyFont="1" applyFill="1" applyBorder="1"/>
    <xf numFmtId="0" fontId="31" fillId="0" borderId="0" xfId="0" applyFont="1"/>
    <xf numFmtId="3" fontId="33" fillId="5" borderId="44" xfId="0" applyNumberFormat="1" applyFont="1" applyFill="1" applyBorder="1" applyAlignment="1">
      <alignment vertical="center"/>
    </xf>
    <xf numFmtId="3" fontId="41" fillId="5" borderId="44" xfId="0" applyNumberFormat="1" applyFont="1" applyFill="1" applyBorder="1" applyAlignment="1">
      <alignment horizontal="center" vertical="center"/>
    </xf>
    <xf numFmtId="0" fontId="5" fillId="0" borderId="3" xfId="0" applyFont="1" applyBorder="1" applyAlignment="1">
      <alignment horizontal="left" vertical="center" wrapText="1"/>
    </xf>
    <xf numFmtId="0" fontId="7" fillId="0" borderId="3" xfId="0" applyFont="1" applyBorder="1" applyAlignment="1">
      <alignment vertical="center"/>
    </xf>
    <xf numFmtId="0" fontId="2" fillId="0" borderId="3" xfId="0" applyFont="1" applyBorder="1" applyAlignment="1">
      <alignment horizontal="left" vertical="center" wrapText="1"/>
    </xf>
    <xf numFmtId="0" fontId="9" fillId="5" borderId="20" xfId="0" applyFont="1" applyFill="1" applyBorder="1" applyAlignment="1">
      <alignment horizontal="left" vertical="top" wrapText="1"/>
    </xf>
    <xf numFmtId="0" fontId="6" fillId="5" borderId="20" xfId="0" applyFont="1" applyFill="1" applyBorder="1" applyAlignment="1">
      <alignment horizontal="left" vertical="top" wrapText="1"/>
    </xf>
    <xf numFmtId="0" fontId="6" fillId="6" borderId="20" xfId="0" applyFont="1" applyFill="1" applyBorder="1" applyAlignment="1">
      <alignment horizontal="left" vertical="top" wrapText="1"/>
    </xf>
    <xf numFmtId="0" fontId="14" fillId="0" borderId="0" xfId="0" applyFont="1"/>
    <xf numFmtId="0" fontId="6" fillId="6" borderId="20" xfId="0" applyFont="1" applyFill="1" applyBorder="1" applyAlignment="1">
      <alignment horizontal="left" vertical="center"/>
    </xf>
    <xf numFmtId="0" fontId="1" fillId="6" borderId="20" xfId="0" applyFont="1" applyFill="1" applyBorder="1" applyAlignment="1">
      <alignment horizontal="left" vertical="center"/>
    </xf>
    <xf numFmtId="0" fontId="1" fillId="4" borderId="20" xfId="0" applyFont="1" applyFill="1" applyBorder="1"/>
    <xf numFmtId="0" fontId="14" fillId="4" borderId="20" xfId="0" applyFont="1" applyFill="1" applyBorder="1"/>
    <xf numFmtId="0" fontId="1" fillId="11" borderId="20" xfId="0" applyFont="1" applyFill="1" applyBorder="1"/>
    <xf numFmtId="0" fontId="14" fillId="11" borderId="20" xfId="0" applyFont="1" applyFill="1" applyBorder="1"/>
    <xf numFmtId="0" fontId="14" fillId="0" borderId="6" xfId="0" applyFont="1" applyBorder="1"/>
    <xf numFmtId="0" fontId="16" fillId="12" borderId="20" xfId="0" applyFont="1" applyFill="1" applyBorder="1"/>
    <xf numFmtId="0" fontId="17" fillId="12" borderId="20" xfId="0" applyFont="1" applyFill="1" applyBorder="1"/>
    <xf numFmtId="0" fontId="14" fillId="0" borderId="0" xfId="0" applyFont="1" applyAlignment="1">
      <alignment horizontal="left"/>
    </xf>
    <xf numFmtId="0" fontId="15" fillId="13" borderId="20" xfId="0" applyFont="1" applyFill="1" applyBorder="1" applyAlignment="1">
      <alignment vertical="center"/>
    </xf>
    <xf numFmtId="0" fontId="18" fillId="0" borderId="38" xfId="0" applyFont="1" applyBorder="1" applyAlignment="1">
      <alignment horizontal="left" vertical="top" wrapText="1"/>
    </xf>
    <xf numFmtId="0" fontId="15" fillId="0" borderId="45" xfId="0" applyFont="1" applyBorder="1"/>
    <xf numFmtId="0" fontId="14" fillId="0" borderId="0" xfId="0" applyFont="1" applyAlignment="1">
      <alignment horizontal="center" wrapText="1"/>
    </xf>
    <xf numFmtId="0" fontId="18" fillId="12" borderId="20" xfId="0" applyFont="1" applyFill="1" applyBorder="1"/>
    <xf numFmtId="0" fontId="14" fillId="4" borderId="1" xfId="0" applyFont="1" applyFill="1" applyBorder="1"/>
    <xf numFmtId="0" fontId="14"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9" xfId="0" applyFont="1" applyBorder="1" applyAlignment="1">
      <alignment horizontal="left" vertical="center" wrapText="1"/>
    </xf>
    <xf numFmtId="0" fontId="14" fillId="4" borderId="22" xfId="0" applyFont="1" applyFill="1" applyBorder="1"/>
    <xf numFmtId="0" fontId="14" fillId="0" borderId="0" xfId="0" applyFont="1" applyAlignment="1">
      <alignment horizontal="center" vertical="center" wrapText="1"/>
    </xf>
    <xf numFmtId="0" fontId="18" fillId="5" borderId="20" xfId="0" applyFont="1" applyFill="1" applyBorder="1"/>
    <xf numFmtId="0" fontId="15" fillId="8" borderId="20" xfId="0" applyFont="1" applyFill="1" applyBorder="1" applyAlignment="1">
      <alignment vertical="center" wrapText="1"/>
    </xf>
    <xf numFmtId="0" fontId="14" fillId="4" borderId="20" xfId="0" applyFont="1" applyFill="1" applyBorder="1" applyAlignment="1">
      <alignment horizontal="right"/>
    </xf>
    <xf numFmtId="0" fontId="14" fillId="5" borderId="20" xfId="0" applyFont="1" applyFill="1" applyBorder="1"/>
    <xf numFmtId="0" fontId="14" fillId="0" borderId="0" xfId="0" applyFont="1" applyAlignment="1">
      <alignment vertical="center" wrapText="1"/>
    </xf>
    <xf numFmtId="0" fontId="14" fillId="0" borderId="25" xfId="0" applyFont="1" applyBorder="1" applyAlignment="1">
      <alignment vertical="center"/>
    </xf>
    <xf numFmtId="0" fontId="14" fillId="11" borderId="1" xfId="0" applyFont="1" applyFill="1" applyBorder="1" applyAlignment="1">
      <alignment horizontal="center" vertical="center"/>
    </xf>
    <xf numFmtId="0" fontId="18" fillId="12" borderId="39" xfId="0" applyFont="1" applyFill="1" applyBorder="1"/>
    <xf numFmtId="0" fontId="14" fillId="0" borderId="21" xfId="0" applyFont="1" applyBorder="1" applyAlignment="1">
      <alignment horizontal="right" vertical="center"/>
    </xf>
    <xf numFmtId="0" fontId="14" fillId="0" borderId="23" xfId="0" applyFont="1" applyBorder="1" applyAlignment="1">
      <alignment horizontal="right" vertical="center"/>
    </xf>
    <xf numFmtId="0" fontId="14" fillId="5" borderId="24" xfId="0" applyFont="1" applyFill="1" applyBorder="1"/>
    <xf numFmtId="0" fontId="14" fillId="5" borderId="35" xfId="0" applyFont="1" applyFill="1" applyBorder="1"/>
    <xf numFmtId="0" fontId="14" fillId="4" borderId="4" xfId="0" applyFont="1" applyFill="1" applyBorder="1"/>
    <xf numFmtId="0" fontId="14" fillId="13" borderId="39" xfId="0" applyFont="1" applyFill="1" applyBorder="1" applyAlignment="1">
      <alignment vertical="center"/>
    </xf>
    <xf numFmtId="0" fontId="14" fillId="13" borderId="20" xfId="0" applyFont="1" applyFill="1" applyBorder="1" applyAlignment="1">
      <alignment vertical="center"/>
    </xf>
    <xf numFmtId="0" fontId="14" fillId="5" borderId="20" xfId="0" applyFont="1" applyFill="1" applyBorder="1" applyAlignment="1">
      <alignment vertical="center"/>
    </xf>
    <xf numFmtId="2" fontId="1" fillId="6" borderId="49" xfId="0" applyNumberFormat="1" applyFont="1" applyFill="1" applyBorder="1" applyAlignment="1">
      <alignment horizontal="center" vertical="center" wrapText="1"/>
    </xf>
    <xf numFmtId="0" fontId="24" fillId="5" borderId="20" xfId="0" applyFont="1" applyFill="1" applyBorder="1"/>
    <xf numFmtId="0" fontId="18" fillId="0" borderId="39" xfId="0" applyFont="1" applyBorder="1"/>
    <xf numFmtId="0" fontId="15" fillId="4" borderId="22" xfId="0" applyFont="1" applyFill="1" applyBorder="1" applyAlignment="1">
      <alignment horizontal="center" vertical="center"/>
    </xf>
    <xf numFmtId="0" fontId="14" fillId="11" borderId="31" xfId="0" applyFont="1" applyFill="1" applyBorder="1" applyAlignment="1">
      <alignment horizontal="center" vertical="center"/>
    </xf>
    <xf numFmtId="0" fontId="14" fillId="0" borderId="32" xfId="0" applyFont="1" applyBorder="1" applyAlignment="1">
      <alignment vertical="center"/>
    </xf>
    <xf numFmtId="0" fontId="15" fillId="11" borderId="20" xfId="0" applyFont="1" applyFill="1" applyBorder="1" applyAlignment="1">
      <alignment horizontal="center" vertical="center"/>
    </xf>
    <xf numFmtId="0" fontId="14" fillId="0" borderId="0" xfId="0" applyFont="1" applyAlignment="1">
      <alignment horizontal="center" vertical="center"/>
    </xf>
    <xf numFmtId="9" fontId="14" fillId="11" borderId="1" xfId="0" applyNumberFormat="1" applyFont="1" applyFill="1" applyBorder="1" applyAlignment="1">
      <alignment horizontal="center" vertical="center"/>
    </xf>
    <xf numFmtId="9" fontId="14" fillId="11" borderId="34" xfId="0" applyNumberFormat="1" applyFont="1" applyFill="1" applyBorder="1" applyAlignment="1">
      <alignment horizontal="center" vertical="center"/>
    </xf>
    <xf numFmtId="0" fontId="15" fillId="8" borderId="20" xfId="0" applyFont="1" applyFill="1" applyBorder="1" applyAlignment="1">
      <alignment horizontal="center" vertical="center"/>
    </xf>
    <xf numFmtId="9" fontId="14" fillId="11" borderId="20"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4" fillId="0" borderId="6" xfId="0" applyFont="1" applyBorder="1" applyAlignment="1">
      <alignment horizontal="left" vertical="center"/>
    </xf>
    <xf numFmtId="0" fontId="14" fillId="0" borderId="6" xfId="0" applyFont="1" applyBorder="1" applyAlignment="1">
      <alignment vertical="center"/>
    </xf>
    <xf numFmtId="0" fontId="14" fillId="0" borderId="6" xfId="0" applyFont="1" applyBorder="1" applyAlignment="1">
      <alignment vertical="center" wrapText="1"/>
    </xf>
    <xf numFmtId="0" fontId="14" fillId="13" borderId="36" xfId="0" applyFont="1" applyFill="1" applyBorder="1" applyAlignment="1">
      <alignment vertical="center"/>
    </xf>
    <xf numFmtId="0" fontId="14" fillId="13" borderId="37" xfId="0" applyFont="1" applyFill="1" applyBorder="1" applyAlignment="1">
      <alignment vertical="center"/>
    </xf>
    <xf numFmtId="0" fontId="14" fillId="13" borderId="38" xfId="0" applyFont="1" applyFill="1" applyBorder="1" applyAlignment="1">
      <alignment vertical="center"/>
    </xf>
    <xf numFmtId="0" fontId="14" fillId="0" borderId="0" xfId="0" applyFont="1" applyAlignment="1">
      <alignment vertical="top" wrapText="1"/>
    </xf>
    <xf numFmtId="0" fontId="6" fillId="6" borderId="20" xfId="0" applyFont="1" applyFill="1" applyBorder="1" applyAlignment="1">
      <alignment horizontal="left" vertical="center" wrapText="1"/>
    </xf>
    <xf numFmtId="0" fontId="9" fillId="7" borderId="39" xfId="0" applyFont="1" applyFill="1" applyBorder="1" applyAlignment="1">
      <alignment wrapText="1"/>
    </xf>
    <xf numFmtId="0" fontId="9" fillId="7" borderId="39" xfId="0" applyFont="1" applyFill="1" applyBorder="1" applyAlignment="1">
      <alignment horizontal="left" wrapText="1"/>
    </xf>
    <xf numFmtId="0" fontId="6" fillId="8" borderId="22" xfId="0" applyFont="1" applyFill="1" applyBorder="1" applyAlignment="1">
      <alignment horizontal="left" vertical="center" wrapText="1"/>
    </xf>
    <xf numFmtId="0" fontId="9" fillId="12" borderId="20" xfId="0" applyFont="1" applyFill="1" applyBorder="1"/>
    <xf numFmtId="0" fontId="18" fillId="7" borderId="20" xfId="0" applyFont="1" applyFill="1" applyBorder="1" applyAlignment="1">
      <alignment horizontal="left" vertical="center"/>
    </xf>
    <xf numFmtId="0" fontId="15" fillId="8" borderId="20" xfId="0" applyFont="1" applyFill="1" applyBorder="1"/>
    <xf numFmtId="0" fontId="14" fillId="0" borderId="0" xfId="0" applyFont="1" applyAlignment="1">
      <alignment wrapText="1"/>
    </xf>
    <xf numFmtId="0" fontId="1" fillId="6" borderId="20" xfId="0" applyFont="1" applyFill="1" applyBorder="1"/>
    <xf numFmtId="0" fontId="32" fillId="6" borderId="20" xfId="0" applyFont="1" applyFill="1" applyBorder="1"/>
    <xf numFmtId="0" fontId="15" fillId="6" borderId="20" xfId="0" applyFont="1" applyFill="1" applyBorder="1"/>
    <xf numFmtId="0" fontId="14" fillId="6" borderId="20" xfId="0" applyFont="1" applyFill="1" applyBorder="1"/>
    <xf numFmtId="0" fontId="33" fillId="6" borderId="20" xfId="0" applyFont="1" applyFill="1" applyBorder="1"/>
    <xf numFmtId="0" fontId="34" fillId="6" borderId="20" xfId="0" applyFont="1" applyFill="1" applyBorder="1"/>
    <xf numFmtId="0" fontId="35" fillId="6" borderId="20" xfId="0" applyFont="1" applyFill="1" applyBorder="1" applyAlignment="1">
      <alignment vertical="top"/>
    </xf>
    <xf numFmtId="0" fontId="36" fillId="6" borderId="20" xfId="0" applyFont="1" applyFill="1" applyBorder="1" applyAlignment="1">
      <alignment vertical="top"/>
    </xf>
    <xf numFmtId="0" fontId="36" fillId="6" borderId="20" xfId="0" applyFont="1" applyFill="1" applyBorder="1"/>
    <xf numFmtId="0" fontId="19" fillId="6" borderId="20" xfId="0" applyFont="1" applyFill="1" applyBorder="1" applyAlignment="1">
      <alignment horizontal="left" vertical="top"/>
    </xf>
    <xf numFmtId="0" fontId="39" fillId="6" borderId="20" xfId="0" applyFont="1" applyFill="1" applyBorder="1" applyAlignment="1">
      <alignment vertical="center" wrapText="1"/>
    </xf>
    <xf numFmtId="0" fontId="35" fillId="6" borderId="20" xfId="0" applyFont="1" applyFill="1" applyBorder="1" applyAlignment="1">
      <alignment horizontal="left" vertical="center"/>
    </xf>
    <xf numFmtId="0" fontId="40" fillId="6" borderId="20" xfId="0" applyFont="1" applyFill="1" applyBorder="1"/>
    <xf numFmtId="0" fontId="39" fillId="6" borderId="20" xfId="0" applyFont="1" applyFill="1" applyBorder="1"/>
    <xf numFmtId="0" fontId="14" fillId="6" borderId="20" xfId="0" applyFont="1" applyFill="1" applyBorder="1" applyAlignment="1">
      <alignment horizontal="right"/>
    </xf>
    <xf numFmtId="0" fontId="13" fillId="5" borderId="20" xfId="0" applyFont="1" applyFill="1" applyBorder="1"/>
    <xf numFmtId="0" fontId="13" fillId="6" borderId="20" xfId="0" applyFont="1" applyFill="1" applyBorder="1"/>
    <xf numFmtId="0" fontId="44" fillId="6" borderId="20" xfId="0" applyFont="1" applyFill="1" applyBorder="1" applyAlignment="1">
      <alignment vertical="center"/>
    </xf>
    <xf numFmtId="0" fontId="45" fillId="6" borderId="20" xfId="0" applyFont="1" applyFill="1" applyBorder="1"/>
    <xf numFmtId="0" fontId="14" fillId="6" borderId="20" xfId="0" applyFont="1" applyFill="1" applyBorder="1" applyAlignment="1">
      <alignment wrapText="1"/>
    </xf>
    <xf numFmtId="9" fontId="45" fillId="6" borderId="20" xfId="0" applyNumberFormat="1" applyFont="1" applyFill="1" applyBorder="1"/>
    <xf numFmtId="0" fontId="45" fillId="6" borderId="20" xfId="0" applyFont="1" applyFill="1" applyBorder="1" applyAlignment="1">
      <alignment wrapText="1"/>
    </xf>
    <xf numFmtId="0" fontId="46" fillId="6" borderId="20" xfId="0" applyFont="1" applyFill="1" applyBorder="1" applyAlignment="1">
      <alignment vertical="center"/>
    </xf>
    <xf numFmtId="0" fontId="47" fillId="6" borderId="20" xfId="0" applyFont="1" applyFill="1" applyBorder="1"/>
    <xf numFmtId="0" fontId="45" fillId="6" borderId="20" xfId="0" applyFont="1" applyFill="1" applyBorder="1" applyAlignment="1">
      <alignment horizontal="right"/>
    </xf>
    <xf numFmtId="0" fontId="47" fillId="6" borderId="20" xfId="0" applyFont="1" applyFill="1" applyBorder="1" applyAlignment="1">
      <alignment horizontal="right"/>
    </xf>
    <xf numFmtId="9" fontId="47" fillId="6" borderId="20" xfId="0" applyNumberFormat="1" applyFont="1" applyFill="1" applyBorder="1"/>
    <xf numFmtId="0" fontId="48" fillId="6" borderId="20" xfId="0" applyFont="1" applyFill="1" applyBorder="1"/>
    <xf numFmtId="0" fontId="6" fillId="3" borderId="4" xfId="0" applyFont="1" applyFill="1" applyBorder="1" applyAlignment="1">
      <alignment horizontal="left" vertical="center"/>
    </xf>
    <xf numFmtId="0" fontId="6" fillId="8" borderId="4" xfId="0" applyFont="1" applyFill="1" applyBorder="1" applyAlignment="1">
      <alignment horizontal="left" vertical="top" wrapText="1"/>
    </xf>
    <xf numFmtId="0" fontId="1" fillId="8" borderId="4" xfId="0" applyFont="1" applyFill="1" applyBorder="1" applyAlignment="1">
      <alignment horizontal="left" vertical="top" wrapText="1"/>
    </xf>
    <xf numFmtId="0" fontId="6" fillId="6" borderId="20" xfId="0" applyFont="1" applyFill="1" applyBorder="1" applyAlignment="1">
      <alignment horizontal="left" vertical="top" wrapText="1"/>
    </xf>
    <xf numFmtId="0" fontId="6" fillId="8" borderId="40" xfId="0" applyFont="1" applyFill="1" applyBorder="1" applyAlignment="1">
      <alignment horizontal="left" vertical="top" wrapText="1"/>
    </xf>
    <xf numFmtId="0" fontId="15" fillId="8" borderId="35" xfId="0" applyFont="1" applyFill="1" applyBorder="1" applyAlignment="1">
      <alignment horizontal="center" vertical="center" wrapText="1"/>
    </xf>
    <xf numFmtId="0" fontId="15" fillId="8" borderId="20" xfId="0" applyFont="1" applyFill="1" applyBorder="1" applyAlignment="1">
      <alignment horizontal="center" vertical="center"/>
    </xf>
    <xf numFmtId="0" fontId="15" fillId="8" borderId="35" xfId="0" applyFont="1" applyFill="1" applyBorder="1" applyAlignment="1">
      <alignment vertical="center" wrapText="1"/>
    </xf>
    <xf numFmtId="0" fontId="15" fillId="8" borderId="20" xfId="0" applyFont="1" applyFill="1" applyBorder="1" applyAlignment="1">
      <alignment horizontal="center" vertical="center" wrapText="1"/>
    </xf>
    <xf numFmtId="0" fontId="15" fillId="8" borderId="35" xfId="0" applyFont="1" applyFill="1" applyBorder="1" applyAlignment="1">
      <alignment horizontal="center" vertical="center"/>
    </xf>
    <xf numFmtId="0" fontId="14" fillId="5" borderId="40" xfId="0" applyFont="1" applyFill="1" applyBorder="1" applyAlignment="1">
      <alignment horizontal="left" vertical="center" wrapText="1"/>
    </xf>
    <xf numFmtId="0" fontId="19" fillId="4" borderId="22" xfId="0" applyFont="1" applyFill="1" applyBorder="1" applyAlignment="1">
      <alignment horizontal="left" vertical="center" wrapText="1"/>
    </xf>
    <xf numFmtId="0" fontId="18" fillId="14" borderId="27" xfId="0" applyFont="1" applyFill="1" applyBorder="1" applyAlignment="1">
      <alignment horizontal="center"/>
    </xf>
    <xf numFmtId="0" fontId="14" fillId="5" borderId="29" xfId="0" applyFont="1" applyFill="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9" fillId="5" borderId="20" xfId="0" applyFont="1" applyFill="1" applyBorder="1" applyAlignment="1">
      <alignment horizontal="left" vertical="center" wrapText="1"/>
    </xf>
    <xf numFmtId="0" fontId="14" fillId="0" borderId="39" xfId="0" applyFont="1" applyBorder="1" applyAlignment="1">
      <alignment horizontal="left" vertical="center" wrapText="1"/>
    </xf>
    <xf numFmtId="0" fontId="18" fillId="12" borderId="39" xfId="0" applyFont="1" applyFill="1" applyBorder="1" applyAlignment="1">
      <alignment horizontal="center"/>
    </xf>
    <xf numFmtId="0" fontId="14" fillId="5" borderId="40" xfId="0" applyFont="1" applyFill="1" applyBorder="1" applyAlignment="1">
      <alignment horizontal="left" vertical="top" wrapText="1"/>
    </xf>
    <xf numFmtId="0" fontId="18" fillId="12" borderId="13" xfId="0" applyFont="1" applyFill="1" applyBorder="1" applyAlignment="1">
      <alignment horizontal="center" vertical="center" wrapText="1"/>
    </xf>
    <xf numFmtId="0" fontId="14" fillId="0" borderId="15" xfId="0" applyFont="1" applyBorder="1" applyAlignment="1">
      <alignment horizontal="left" vertical="center" wrapText="1"/>
    </xf>
    <xf numFmtId="0" fontId="18" fillId="12" borderId="37" xfId="0" applyFont="1" applyFill="1" applyBorder="1" applyAlignment="1">
      <alignment horizontal="center"/>
    </xf>
    <xf numFmtId="0" fontId="21" fillId="5" borderId="18" xfId="0" applyFont="1" applyFill="1" applyBorder="1" applyAlignment="1">
      <alignment horizontal="left" vertical="center" wrapText="1"/>
    </xf>
    <xf numFmtId="0" fontId="18" fillId="12" borderId="20" xfId="0" applyFont="1" applyFill="1" applyBorder="1" applyAlignment="1">
      <alignment horizontal="left"/>
    </xf>
    <xf numFmtId="0" fontId="14" fillId="5" borderId="20" xfId="0" applyFont="1" applyFill="1" applyBorder="1" applyAlignment="1">
      <alignment wrapText="1"/>
    </xf>
    <xf numFmtId="0" fontId="19" fillId="4" borderId="40" xfId="0" applyFont="1" applyFill="1" applyBorder="1" applyAlignment="1">
      <alignment horizontal="left" vertical="center" wrapText="1"/>
    </xf>
    <xf numFmtId="0" fontId="18" fillId="12"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0" borderId="18" xfId="0" applyFont="1" applyBorder="1" applyAlignment="1">
      <alignment horizontal="left" vertical="center" wrapText="1"/>
    </xf>
    <xf numFmtId="0" fontId="14" fillId="5" borderId="13" xfId="0" applyFont="1" applyFill="1" applyBorder="1" applyAlignment="1">
      <alignment horizontal="left" vertical="center" wrapText="1"/>
    </xf>
    <xf numFmtId="0" fontId="14" fillId="0" borderId="13" xfId="0" applyFont="1" applyBorder="1" applyAlignment="1">
      <alignment horizontal="left" vertical="center" wrapText="1"/>
    </xf>
    <xf numFmtId="0" fontId="1" fillId="11" borderId="20" xfId="0" applyFont="1" applyFill="1" applyBorder="1" applyAlignment="1">
      <alignment horizontal="left" vertical="center"/>
    </xf>
    <xf numFmtId="0" fontId="6" fillId="8" borderId="40" xfId="0" applyFont="1" applyFill="1" applyBorder="1" applyAlignment="1">
      <alignment horizontal="left" vertical="center" wrapText="1"/>
    </xf>
    <xf numFmtId="0" fontId="29" fillId="6" borderId="7" xfId="0" applyFont="1" applyFill="1" applyBorder="1" applyAlignment="1">
      <alignment horizontal="left" vertical="center" wrapText="1"/>
    </xf>
    <xf numFmtId="0" fontId="13" fillId="0" borderId="7" xfId="0" applyFont="1" applyBorder="1" applyAlignment="1">
      <alignment wrapText="1"/>
    </xf>
    <xf numFmtId="0" fontId="14" fillId="8" borderId="20" xfId="0" applyFont="1" applyFill="1" applyBorder="1" applyAlignment="1">
      <alignment horizontal="left" vertical="center"/>
    </xf>
    <xf numFmtId="0" fontId="14" fillId="6" borderId="20" xfId="0" applyFont="1" applyFill="1" applyBorder="1" applyAlignment="1">
      <alignment horizontal="left" vertical="center" wrapText="1"/>
    </xf>
    <xf numFmtId="0" fontId="35" fillId="5" borderId="13" xfId="0" applyFont="1" applyFill="1" applyBorder="1" applyAlignment="1">
      <alignment horizontal="left" vertical="top"/>
    </xf>
    <xf numFmtId="3" fontId="37" fillId="5" borderId="13" xfId="0" applyNumberFormat="1" applyFont="1" applyFill="1" applyBorder="1" applyAlignment="1">
      <alignment horizontal="center" vertical="center"/>
    </xf>
    <xf numFmtId="0" fontId="42" fillId="6" borderId="20" xfId="0" applyFont="1" applyFill="1" applyBorder="1" applyAlignment="1">
      <alignment horizontal="right" wrapText="1"/>
    </xf>
    <xf numFmtId="3" fontId="41" fillId="5" borderId="49" xfId="0" applyNumberFormat="1" applyFont="1" applyFill="1" applyBorder="1" applyAlignment="1">
      <alignment horizontal="center" vertical="center"/>
    </xf>
    <xf numFmtId="9" fontId="43" fillId="6" borderId="20" xfId="0" applyNumberFormat="1" applyFont="1" applyFill="1" applyBorder="1" applyAlignment="1">
      <alignment horizontal="center" vertical="center"/>
    </xf>
    <xf numFmtId="0" fontId="38" fillId="6" borderId="20" xfId="0" applyFont="1" applyFill="1" applyBorder="1" applyAlignment="1">
      <alignment horizontal="left" vertical="center" wrapText="1"/>
    </xf>
    <xf numFmtId="0" fontId="35" fillId="6" borderId="20" xfId="0" applyFont="1" applyFill="1" applyBorder="1" applyAlignment="1">
      <alignment horizontal="left" vertical="center" wrapText="1"/>
    </xf>
    <xf numFmtId="0" fontId="10" fillId="15" borderId="20" xfId="0" applyFont="1" applyFill="1" applyBorder="1" applyAlignment="1">
      <alignment horizontal="center" vertical="center"/>
    </xf>
    <xf numFmtId="0" fontId="14" fillId="16" borderId="20" xfId="0" applyFont="1" applyFill="1" applyBorder="1" applyAlignment="1">
      <alignment horizontal="center" vertical="center" wrapText="1"/>
    </xf>
    <xf numFmtId="0" fontId="8" fillId="0" borderId="17" xfId="0" applyFont="1" applyBorder="1" applyAlignment="1"/>
    <xf numFmtId="0" fontId="8" fillId="0" borderId="16" xfId="0" applyFont="1" applyBorder="1" applyAlignment="1"/>
    <xf numFmtId="0" fontId="8" fillId="0" borderId="20" xfId="0" applyFont="1" applyBorder="1" applyAlignment="1"/>
    <xf numFmtId="0" fontId="0" fillId="0" borderId="0" xfId="0" applyAlignment="1"/>
    <xf numFmtId="0" fontId="8" fillId="0" borderId="39" xfId="0" applyFont="1" applyBorder="1" applyAlignment="1"/>
    <xf numFmtId="0" fontId="8" fillId="0" borderId="42" xfId="0" applyFont="1" applyBorder="1" applyAlignment="1"/>
    <xf numFmtId="0" fontId="8" fillId="0" borderId="8" xfId="0" applyFont="1" applyBorder="1" applyAlignment="1"/>
    <xf numFmtId="0" fontId="8" fillId="0" borderId="14" xfId="0" applyFont="1" applyBorder="1" applyAlignment="1"/>
    <xf numFmtId="0" fontId="8" fillId="0" borderId="9" xfId="0" applyFont="1" applyBorder="1" applyAlignment="1"/>
    <xf numFmtId="0" fontId="8" fillId="0" borderId="19" xfId="0" applyFont="1" applyBorder="1" applyAlignment="1"/>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5" xfId="0" applyFont="1" applyBorder="1" applyAlignment="1"/>
    <xf numFmtId="0" fontId="8" fillId="0" borderId="38" xfId="0" applyFont="1" applyBorder="1" applyAlignment="1"/>
    <xf numFmtId="0" fontId="8" fillId="0" borderId="24" xfId="0" applyFont="1" applyBorder="1" applyAlignment="1"/>
    <xf numFmtId="0" fontId="8" fillId="0" borderId="35" xfId="0" applyFont="1" applyBorder="1" applyAlignment="1"/>
    <xf numFmtId="0" fontId="8" fillId="0" borderId="45" xfId="0" applyFont="1" applyBorder="1" applyAlignment="1"/>
    <xf numFmtId="0" fontId="8" fillId="0" borderId="28" xfId="0" applyFont="1" applyBorder="1" applyAlignment="1"/>
    <xf numFmtId="0" fontId="8" fillId="0" borderId="30" xfId="0" applyFont="1" applyBorder="1" applyAlignment="1"/>
    <xf numFmtId="0" fontId="8" fillId="0" borderId="41" xfId="0" applyFont="1" applyBorder="1" applyAlignment="1"/>
    <xf numFmtId="0" fontId="8" fillId="0" borderId="43" xfId="0" applyFont="1" applyBorder="1" applyAlignment="1"/>
    <xf numFmtId="0" fontId="8" fillId="0" borderId="25" xfId="0" applyFont="1" applyBorder="1" applyAlignment="1"/>
    <xf numFmtId="0" fontId="8" fillId="0" borderId="46" xfId="0" applyFont="1" applyBorder="1" applyAlignment="1"/>
    <xf numFmtId="0" fontId="8" fillId="0" borderId="18" xfId="0" applyFont="1" applyBorder="1" applyAlignment="1"/>
    <xf numFmtId="0" fontId="8" fillId="0" borderId="5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1" i="0">
                <a:solidFill>
                  <a:srgbClr val="757575"/>
                </a:solidFill>
                <a:latin typeface="Aptos Display"/>
              </a:defRPr>
            </a:pPr>
            <a:r>
              <a:rPr sz="1100" b="1" i="0">
                <a:solidFill>
                  <a:srgbClr val="757575"/>
                </a:solidFill>
                <a:latin typeface="Aptos Display"/>
              </a:rPr>
              <a:t>Earnings of Waste Pickers relative to a Living Income
In local currency / month per waste picker</a:t>
            </a:r>
          </a:p>
        </c:rich>
      </c:tx>
      <c:layout>
        <c:manualLayout>
          <c:xMode val="edge"/>
          <c:yMode val="edge"/>
          <c:x val="4.6674746024590381E-2"/>
          <c:y val="2.6693446068318954E-2"/>
        </c:manualLayout>
      </c:layout>
      <c:overlay val="0"/>
    </c:title>
    <c:autoTitleDeleted val="0"/>
    <c:plotArea>
      <c:layout/>
      <c:barChart>
        <c:barDir val="col"/>
        <c:grouping val="stacked"/>
        <c:varyColors val="1"/>
        <c:ser>
          <c:idx val="0"/>
          <c:order val="0"/>
          <c:tx>
            <c:v>Current earnings</c:v>
          </c:tx>
          <c:spPr>
            <a:solidFill>
              <a:srgbClr val="E97132"/>
            </a:solidFill>
            <a:ln cmpd="sng">
              <a:solidFill>
                <a:srgbClr val="000000"/>
              </a:solidFill>
            </a:ln>
          </c:spPr>
          <c:invertIfNegative val="1"/>
          <c:dPt>
            <c:idx val="0"/>
            <c:invertIfNegative val="1"/>
            <c:bubble3D val="0"/>
            <c:spPr>
              <a:solidFill>
                <a:srgbClr val="FFC5C6"/>
              </a:solidFill>
              <a:ln cmpd="sng">
                <a:solidFill>
                  <a:srgbClr val="000000"/>
                </a:solidFill>
              </a:ln>
            </c:spPr>
            <c:extLst>
              <c:ext xmlns:c16="http://schemas.microsoft.com/office/drawing/2014/chart" uri="{C3380CC4-5D6E-409C-BE32-E72D297353CC}">
                <c16:uniqueId val="{00000001-4E61-4B97-BC4E-D5E307BF4A28}"/>
              </c:ext>
            </c:extLst>
          </c:dPt>
          <c:dPt>
            <c:idx val="1"/>
            <c:invertIfNegative val="1"/>
            <c:bubble3D val="0"/>
            <c:spPr>
              <a:solidFill>
                <a:srgbClr val="FFC5C6"/>
              </a:solidFill>
              <a:ln cmpd="sng">
                <a:solidFill>
                  <a:srgbClr val="000000"/>
                </a:solidFill>
              </a:ln>
            </c:spPr>
            <c:extLst>
              <c:ext xmlns:c16="http://schemas.microsoft.com/office/drawing/2014/chart" uri="{C3380CC4-5D6E-409C-BE32-E72D297353CC}">
                <c16:uniqueId val="{00000003-4E61-4B97-BC4E-D5E307BF4A28}"/>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7000</c:v>
                </c:pt>
                <c:pt idx="1">
                  <c:v>15000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E61-4B97-BC4E-D5E307BF4A28}"/>
            </c:ext>
          </c:extLst>
        </c:ser>
        <c:ser>
          <c:idx val="1"/>
          <c:order val="1"/>
          <c:tx>
            <c:v>Living Income</c:v>
          </c:tx>
          <c:spPr>
            <a:solidFill>
              <a:srgbClr val="D1E486"/>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25000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E61-4B97-BC4E-D5E307BF4A28}"/>
            </c:ext>
          </c:extLst>
        </c:ser>
        <c:ser>
          <c:idx val="2"/>
          <c:order val="2"/>
          <c:tx>
            <c:v>Benchmark</c:v>
          </c:tx>
          <c:spPr>
            <a:solidFill>
              <a:srgbClr val="FFF299"/>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18000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E61-4B97-BC4E-D5E307BF4A28}"/>
            </c:ext>
          </c:extLst>
        </c:ser>
        <c:dLbls>
          <c:showLegendKey val="0"/>
          <c:showVal val="0"/>
          <c:showCatName val="0"/>
          <c:showSerName val="0"/>
          <c:showPercent val="0"/>
          <c:showBubbleSize val="0"/>
        </c:dLbls>
        <c:gapWidth val="150"/>
        <c:overlap val="100"/>
        <c:axId val="596760448"/>
        <c:axId val="1813822079"/>
      </c:barChart>
      <c:lineChart>
        <c:grouping val="standard"/>
        <c:varyColors val="1"/>
        <c:ser>
          <c:idx val="3"/>
          <c:order val="3"/>
          <c:tx>
            <c:v>Poverty line (World Bank)</c:v>
          </c:tx>
          <c:spPr>
            <a:ln w="19050" cmpd="sng">
              <a:solidFill>
                <a:schemeClr val="accent4"/>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5000</c:v>
                </c:pt>
                <c:pt idx="1">
                  <c:v>5000</c:v>
                </c:pt>
                <c:pt idx="2">
                  <c:v>5000</c:v>
                </c:pt>
                <c:pt idx="3">
                  <c:v>5000</c:v>
                </c:pt>
              </c:numCache>
            </c:numRef>
          </c:val>
          <c:smooth val="0"/>
          <c:extLst>
            <c:ext xmlns:c16="http://schemas.microsoft.com/office/drawing/2014/chart" uri="{C3380CC4-5D6E-409C-BE32-E72D297353CC}">
              <c16:uniqueId val="{00000007-4E61-4B97-BC4E-D5E307BF4A28}"/>
            </c:ext>
          </c:extLst>
        </c:ser>
        <c:ser>
          <c:idx val="4"/>
          <c:order val="4"/>
          <c:tx>
            <c:v>Extreme Poverty Line (World Bank)</c:v>
          </c:tx>
          <c:spPr>
            <a:ln w="19050" cmpd="sng">
              <a:solidFill>
                <a:schemeClr val="accent5"/>
              </a:solidFill>
              <a:prstDash val="dash"/>
            </a:ln>
          </c:spPr>
          <c:marker>
            <c:symbol val="none"/>
          </c:marker>
          <c:dPt>
            <c:idx val="2"/>
            <c:bubble3D val="0"/>
            <c:extLst>
              <c:ext xmlns:c16="http://schemas.microsoft.com/office/drawing/2014/chart" uri="{C3380CC4-5D6E-409C-BE32-E72D297353CC}">
                <c16:uniqueId val="{00000008-4E61-4B97-BC4E-D5E307BF4A28}"/>
              </c:ext>
            </c:extLst>
          </c:dPt>
          <c:dPt>
            <c:idx val="3"/>
            <c:bubble3D val="0"/>
            <c:extLst>
              <c:ext xmlns:c16="http://schemas.microsoft.com/office/drawing/2014/chart" uri="{C3380CC4-5D6E-409C-BE32-E72D297353CC}">
                <c16:uniqueId val="{00000009-4E61-4B97-BC4E-D5E307BF4A28}"/>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3500</c:v>
                </c:pt>
                <c:pt idx="1">
                  <c:v>3500</c:v>
                </c:pt>
                <c:pt idx="2">
                  <c:v>3500</c:v>
                </c:pt>
                <c:pt idx="3">
                  <c:v>3500</c:v>
                </c:pt>
              </c:numCache>
            </c:numRef>
          </c:val>
          <c:smooth val="0"/>
          <c:extLst>
            <c:ext xmlns:c16="http://schemas.microsoft.com/office/drawing/2014/chart" uri="{C3380CC4-5D6E-409C-BE32-E72D297353CC}">
              <c16:uniqueId val="{0000000A-4E61-4B97-BC4E-D5E307BF4A28}"/>
            </c:ext>
          </c:extLst>
        </c:ser>
        <c:dLbls>
          <c:showLegendKey val="0"/>
          <c:showVal val="0"/>
          <c:showCatName val="0"/>
          <c:showSerName val="0"/>
          <c:showPercent val="0"/>
          <c:showBubbleSize val="0"/>
        </c:dLbls>
        <c:marker val="1"/>
        <c:smooth val="0"/>
        <c:axId val="596760448"/>
        <c:axId val="1813822079"/>
      </c:lineChart>
      <c:catAx>
        <c:axId val="59676044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000" b="0" i="0">
                <a:solidFill>
                  <a:srgbClr val="000000"/>
                </a:solidFill>
                <a:latin typeface="Arial Nova"/>
              </a:defRPr>
            </a:pPr>
            <a:endParaRPr lang="en-US"/>
          </a:p>
        </c:txPr>
        <c:crossAx val="1813822079"/>
        <c:crosses val="autoZero"/>
        <c:auto val="1"/>
        <c:lblAlgn val="ctr"/>
        <c:lblOffset val="100"/>
        <c:noMultiLvlLbl val="1"/>
      </c:catAx>
      <c:valAx>
        <c:axId val="18138220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800" b="0" i="0">
                <a:solidFill>
                  <a:schemeClr val="dk1"/>
                </a:solidFill>
                <a:latin typeface="+mn-lt"/>
              </a:defRPr>
            </a:pPr>
            <a:endParaRPr lang="en-US"/>
          </a:p>
        </c:txPr>
        <c:crossAx val="596760448"/>
        <c:crosses val="autoZero"/>
        <c:crossBetween val="between"/>
      </c:valAx>
    </c:plotArea>
    <c:legend>
      <c:legendPos val="b"/>
      <c:overlay val="0"/>
      <c:txPr>
        <a:bodyPr/>
        <a:lstStyle/>
        <a:p>
          <a:pPr lvl="0">
            <a:defRPr sz="900" b="0" i="0">
              <a:solidFill>
                <a:schemeClr val="dk1"/>
              </a:solidFill>
              <a:latin typeface="Arial Nova"/>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49202987926077352"/>
          <c:y val="2.4443343742619465E-2"/>
          <c:w val="0.44319503317183978"/>
          <c:h val="0.89000642926496443"/>
        </c:manualLayout>
      </c:layout>
      <c:barChart>
        <c:barDir val="bar"/>
        <c:grouping val="stacked"/>
        <c:varyColors val="1"/>
        <c:ser>
          <c:idx val="0"/>
          <c:order val="0"/>
          <c:tx>
            <c:v>"Yes"</c:v>
          </c:tx>
          <c:spPr>
            <a:solidFill>
              <a:srgbClr val="00146D"/>
            </a:solidFill>
            <a:ln cmpd="sng">
              <a:solidFill>
                <a:srgbClr val="000000"/>
              </a:solidFill>
            </a:ln>
          </c:spPr>
          <c:invertIfNegative val="1"/>
          <c:dLbls>
            <c:spPr>
              <a:noFill/>
              <a:ln>
                <a:noFill/>
              </a:ln>
              <a:effectLst/>
            </c:spPr>
            <c:txPr>
              <a:bodyPr/>
              <a:lstStyle/>
              <a:p>
                <a:pPr lvl="0">
                  <a:defRPr sz="1000" b="1"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0.55000000000000004</c:v>
                </c:pt>
                <c:pt idx="1">
                  <c:v>0.68</c:v>
                </c:pt>
                <c:pt idx="2">
                  <c:v>0.41</c:v>
                </c:pt>
                <c:pt idx="3">
                  <c:v>0.35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5AA-40C6-871B-9447930A3E03}"/>
            </c:ext>
          </c:extLst>
        </c:ser>
        <c:ser>
          <c:idx val="1"/>
          <c:order val="1"/>
          <c:tx>
            <c:v>"No"</c:v>
          </c:tx>
          <c:spPr>
            <a:solidFill>
              <a:srgbClr val="E97132"/>
            </a:solidFill>
            <a:ln cmpd="sng">
              <a:solidFill>
                <a:srgbClr val="000000"/>
              </a:solidFill>
            </a:ln>
          </c:spPr>
          <c:invertIfNegative val="1"/>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0.44999999999999996</c:v>
                </c:pt>
                <c:pt idx="1">
                  <c:v>0.31999999999999995</c:v>
                </c:pt>
                <c:pt idx="2">
                  <c:v>0.59000000000000008</c:v>
                </c:pt>
                <c:pt idx="3">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5AA-40C6-871B-9447930A3E03}"/>
            </c:ext>
          </c:extLst>
        </c:ser>
        <c:dLbls>
          <c:showLegendKey val="0"/>
          <c:showVal val="0"/>
          <c:showCatName val="0"/>
          <c:showSerName val="0"/>
          <c:showPercent val="0"/>
          <c:showBubbleSize val="0"/>
        </c:dLbls>
        <c:gapWidth val="150"/>
        <c:overlap val="100"/>
        <c:axId val="1844119477"/>
        <c:axId val="1216976795"/>
      </c:barChart>
      <c:catAx>
        <c:axId val="1844119477"/>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216976795"/>
        <c:crosses val="autoZero"/>
        <c:auto val="1"/>
        <c:lblAlgn val="ctr"/>
        <c:lblOffset val="100"/>
        <c:noMultiLvlLbl val="1"/>
      </c:catAx>
      <c:valAx>
        <c:axId val="1216976795"/>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844119477"/>
        <c:crosses val="max"/>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Living income breakdown by category
Local currency / month / household</a:t>
            </a:r>
          </a:p>
        </c:rich>
      </c:tx>
      <c:layout>
        <c:manualLayout>
          <c:xMode val="edge"/>
          <c:yMode val="edge"/>
          <c:x val="3.4844211769513987E-2"/>
          <c:y val="1.8522803953865092E-2"/>
        </c:manualLayout>
      </c:layout>
      <c:overlay val="0"/>
    </c:title>
    <c:autoTitleDeleted val="0"/>
    <c:plotArea>
      <c:layout>
        <c:manualLayout>
          <c:xMode val="edge"/>
          <c:yMode val="edge"/>
          <c:x val="0.22431097969506211"/>
          <c:y val="0.1245724767455549"/>
          <c:w val="0.56342343753001634"/>
          <c:h val="0.6960785872247397"/>
        </c:manualLayout>
      </c:layout>
      <c:doughnutChart>
        <c:varyColors val="1"/>
        <c:ser>
          <c:idx val="0"/>
          <c:order val="0"/>
          <c:dPt>
            <c:idx val="0"/>
            <c:bubble3D val="0"/>
            <c:spPr>
              <a:solidFill>
                <a:srgbClr val="FFC5C6"/>
              </a:solidFill>
            </c:spPr>
            <c:extLst>
              <c:ext xmlns:c16="http://schemas.microsoft.com/office/drawing/2014/chart" uri="{C3380CC4-5D6E-409C-BE32-E72D297353CC}">
                <c16:uniqueId val="{00000001-BD06-4C58-8503-7CD8BE0D1243}"/>
              </c:ext>
            </c:extLst>
          </c:dPt>
          <c:dPt>
            <c:idx val="1"/>
            <c:bubble3D val="0"/>
            <c:spPr>
              <a:solidFill>
                <a:srgbClr val="A3E7FF"/>
              </a:solidFill>
            </c:spPr>
            <c:extLst>
              <c:ext xmlns:c16="http://schemas.microsoft.com/office/drawing/2014/chart" uri="{C3380CC4-5D6E-409C-BE32-E72D297353CC}">
                <c16:uniqueId val="{00000003-BD06-4C58-8503-7CD8BE0D1243}"/>
              </c:ext>
            </c:extLst>
          </c:dPt>
          <c:dPt>
            <c:idx val="2"/>
            <c:bubble3D val="0"/>
            <c:spPr>
              <a:solidFill>
                <a:srgbClr val="D1E486"/>
              </a:solidFill>
            </c:spPr>
            <c:extLst>
              <c:ext xmlns:c16="http://schemas.microsoft.com/office/drawing/2014/chart" uri="{C3380CC4-5D6E-409C-BE32-E72D297353CC}">
                <c16:uniqueId val="{00000005-BD06-4C58-8503-7CD8BE0D1243}"/>
              </c:ext>
            </c:extLst>
          </c:dPt>
          <c:dPt>
            <c:idx val="3"/>
            <c:bubble3D val="0"/>
            <c:spPr>
              <a:solidFill>
                <a:srgbClr val="FFF299"/>
              </a:solidFill>
            </c:spPr>
            <c:extLst>
              <c:ext xmlns:c16="http://schemas.microsoft.com/office/drawing/2014/chart" uri="{C3380CC4-5D6E-409C-BE32-E72D297353CC}">
                <c16:uniqueId val="{00000007-BD06-4C58-8503-7CD8BE0D1243}"/>
              </c:ext>
            </c:extLst>
          </c:dPt>
          <c:dPt>
            <c:idx val="4"/>
            <c:bubble3D val="0"/>
            <c:spPr>
              <a:solidFill>
                <a:srgbClr val="BDCAFF"/>
              </a:solidFill>
            </c:spPr>
            <c:extLst>
              <c:ext xmlns:c16="http://schemas.microsoft.com/office/drawing/2014/chart" uri="{C3380CC4-5D6E-409C-BE32-E72D297353CC}">
                <c16:uniqueId val="{00000009-BD06-4C58-8503-7CD8BE0D1243}"/>
              </c:ext>
            </c:extLst>
          </c:dPt>
          <c:dPt>
            <c:idx val="5"/>
            <c:bubble3D val="0"/>
            <c:spPr>
              <a:solidFill>
                <a:srgbClr val="4EA72E"/>
              </a:solidFill>
            </c:spPr>
            <c:extLst>
              <c:ext xmlns:c16="http://schemas.microsoft.com/office/drawing/2014/chart" uri="{C3380CC4-5D6E-409C-BE32-E72D297353CC}">
                <c16:uniqueId val="{0000000B-BD06-4C58-8503-7CD8BE0D124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0.16666666666666666</c:v>
                </c:pt>
                <c:pt idx="1">
                  <c:v>0.16666666666666666</c:v>
                </c:pt>
                <c:pt idx="2">
                  <c:v>0.16666666666666666</c:v>
                </c:pt>
                <c:pt idx="3">
                  <c:v>0.16666666666666666</c:v>
                </c:pt>
                <c:pt idx="4">
                  <c:v>0.16666666666666666</c:v>
                </c:pt>
                <c:pt idx="5">
                  <c:v>0.16666666666666666</c:v>
                </c:pt>
              </c:numCache>
            </c:numRef>
          </c:val>
          <c:extLst>
            <c:ext xmlns:c16="http://schemas.microsoft.com/office/drawing/2014/chart" uri="{C3380CC4-5D6E-409C-BE32-E72D297353CC}">
              <c16:uniqueId val="{0000000C-BD06-4C58-8503-7CD8BE0D1243}"/>
            </c:ext>
          </c:extLst>
        </c:ser>
        <c:dLbls>
          <c:showLegendKey val="0"/>
          <c:showVal val="0"/>
          <c:showCatName val="0"/>
          <c:showSerName val="0"/>
          <c:showPercent val="0"/>
          <c:showBubbleSize val="0"/>
          <c:showLeaderLines val="1"/>
        </c:dLbls>
        <c:firstSliceAng val="0"/>
        <c:holeSize val="54"/>
      </c:doughnutChart>
    </c:plotArea>
    <c:legend>
      <c:legendPos val="b"/>
      <c:layout>
        <c:manualLayout>
          <c:xMode val="edge"/>
          <c:yMode val="edge"/>
          <c:x val="3.187360926627536E-2"/>
          <c:y val="0.82883835622861379"/>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c:spPr>
            <c:extLst>
              <c:ext xmlns:c16="http://schemas.microsoft.com/office/drawing/2014/chart" uri="{C3380CC4-5D6E-409C-BE32-E72D297353CC}">
                <c16:uniqueId val="{00000001-5505-4D4B-9A0A-DAB3D7D29B2B}"/>
              </c:ext>
            </c:extLst>
          </c:dPt>
          <c:dPt>
            <c:idx val="1"/>
            <c:bubble3D val="0"/>
            <c:spPr>
              <a:solidFill>
                <a:srgbClr val="93E2FF"/>
              </a:solidFill>
            </c:spPr>
            <c:extLst>
              <c:ext xmlns:c16="http://schemas.microsoft.com/office/drawing/2014/chart" uri="{C3380CC4-5D6E-409C-BE32-E72D297353CC}">
                <c16:uniqueId val="{00000003-5505-4D4B-9A0A-DAB3D7D29B2B}"/>
              </c:ext>
            </c:extLst>
          </c:dPt>
          <c:dPt>
            <c:idx val="2"/>
            <c:bubble3D val="0"/>
            <c:spPr>
              <a:solidFill>
                <a:srgbClr val="5DD4FF"/>
              </a:solidFill>
            </c:spPr>
            <c:extLst>
              <c:ext xmlns:c16="http://schemas.microsoft.com/office/drawing/2014/chart" uri="{C3380CC4-5D6E-409C-BE32-E72D297353CC}">
                <c16:uniqueId val="{00000005-5505-4D4B-9A0A-DAB3D7D29B2B}"/>
              </c:ext>
            </c:extLst>
          </c:dPt>
          <c:dPt>
            <c:idx val="3"/>
            <c:bubble3D val="0"/>
            <c:spPr>
              <a:solidFill>
                <a:srgbClr val="00B0F0"/>
              </a:solidFill>
            </c:spPr>
            <c:extLst>
              <c:ext xmlns:c16="http://schemas.microsoft.com/office/drawing/2014/chart" uri="{C3380CC4-5D6E-409C-BE32-E72D297353CC}">
                <c16:uniqueId val="{00000007-5505-4D4B-9A0A-DAB3D7D29B2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0.25</c:v>
                </c:pt>
                <c:pt idx="1">
                  <c:v>0.25</c:v>
                </c:pt>
                <c:pt idx="2">
                  <c:v>0.25</c:v>
                </c:pt>
                <c:pt idx="3">
                  <c:v>0.25</c:v>
                </c:pt>
              </c:numCache>
            </c:numRef>
          </c:val>
          <c:extLst>
            <c:ext xmlns:c16="http://schemas.microsoft.com/office/drawing/2014/chart" uri="{C3380CC4-5D6E-409C-BE32-E72D297353CC}">
              <c16:uniqueId val="{00000008-5505-4D4B-9A0A-DAB3D7D29B2B}"/>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c:spPr>
            <c:extLst>
              <c:ext xmlns:c16="http://schemas.microsoft.com/office/drawing/2014/chart" uri="{C3380CC4-5D6E-409C-BE32-E72D297353CC}">
                <c16:uniqueId val="{00000001-AF11-4996-A0A5-2CFDA8FAAD42}"/>
              </c:ext>
            </c:extLst>
          </c:dPt>
          <c:dPt>
            <c:idx val="1"/>
            <c:bubble3D val="0"/>
            <c:spPr>
              <a:solidFill>
                <a:srgbClr val="D1E486"/>
              </a:solidFill>
            </c:spPr>
            <c:extLst>
              <c:ext xmlns:c16="http://schemas.microsoft.com/office/drawing/2014/chart" uri="{C3380CC4-5D6E-409C-BE32-E72D297353CC}">
                <c16:uniqueId val="{00000003-AF11-4996-A0A5-2CFDA8FAAD42}"/>
              </c:ext>
            </c:extLst>
          </c:dPt>
          <c:dPt>
            <c:idx val="2"/>
            <c:bubble3D val="0"/>
            <c:spPr>
              <a:solidFill>
                <a:srgbClr val="B8D440"/>
              </a:solidFill>
            </c:spPr>
            <c:extLst>
              <c:ext xmlns:c16="http://schemas.microsoft.com/office/drawing/2014/chart" uri="{C3380CC4-5D6E-409C-BE32-E72D297353CC}">
                <c16:uniqueId val="{00000005-AF11-4996-A0A5-2CFDA8FAAD42}"/>
              </c:ext>
            </c:extLst>
          </c:dPt>
          <c:dPt>
            <c:idx val="3"/>
            <c:bubble3D val="0"/>
            <c:spPr>
              <a:solidFill>
                <a:srgbClr val="91AA26"/>
              </a:solidFill>
            </c:spPr>
            <c:extLst>
              <c:ext xmlns:c16="http://schemas.microsoft.com/office/drawing/2014/chart" uri="{C3380CC4-5D6E-409C-BE32-E72D297353CC}">
                <c16:uniqueId val="{00000007-AF11-4996-A0A5-2CFDA8FAAD4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0.4</c:v>
                </c:pt>
                <c:pt idx="2">
                  <c:v>0.05</c:v>
                </c:pt>
                <c:pt idx="3">
                  <c:v>0.05</c:v>
                </c:pt>
              </c:numCache>
            </c:numRef>
          </c:val>
          <c:extLst>
            <c:ext xmlns:c16="http://schemas.microsoft.com/office/drawing/2014/chart" uri="{C3380CC4-5D6E-409C-BE32-E72D297353CC}">
              <c16:uniqueId val="{00000008-AF11-4996-A0A5-2CFDA8FAAD42}"/>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c:spPr>
            <c:extLst>
              <c:ext xmlns:c16="http://schemas.microsoft.com/office/drawing/2014/chart" uri="{C3380CC4-5D6E-409C-BE32-E72D297353CC}">
                <c16:uniqueId val="{00000001-4261-47E7-A844-10173051C706}"/>
              </c:ext>
            </c:extLst>
          </c:dPt>
          <c:dPt>
            <c:idx val="1"/>
            <c:bubble3D val="0"/>
            <c:spPr>
              <a:solidFill>
                <a:srgbClr val="FFC5C6"/>
              </a:solidFill>
            </c:spPr>
            <c:extLst>
              <c:ext xmlns:c16="http://schemas.microsoft.com/office/drawing/2014/chart" uri="{C3380CC4-5D6E-409C-BE32-E72D297353CC}">
                <c16:uniqueId val="{00000003-4261-47E7-A844-10173051C70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c:v>
                </c:pt>
                <c:pt idx="1">
                  <c:v>0.2</c:v>
                </c:pt>
              </c:numCache>
            </c:numRef>
          </c:val>
          <c:extLst>
            <c:ext xmlns:c16="http://schemas.microsoft.com/office/drawing/2014/chart" uri="{C3380CC4-5D6E-409C-BE32-E72D297353CC}">
              <c16:uniqueId val="{00000004-4261-47E7-A844-10173051C706}"/>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Food Insecurity Experience Scale
During the last 12 months, was there a time when, because of lack of money or other resources…</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0.66</c:v>
                </c:pt>
                <c:pt idx="1">
                  <c:v>0.84</c:v>
                </c:pt>
                <c:pt idx="2">
                  <c:v>0.75</c:v>
                </c:pt>
                <c:pt idx="3">
                  <c:v>0.54</c:v>
                </c:pt>
                <c:pt idx="4">
                  <c:v>0.62</c:v>
                </c:pt>
                <c:pt idx="5">
                  <c:v>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EF-4589-BDC0-645253F5B451}"/>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0.23999999999999996</c:v>
                </c:pt>
                <c:pt idx="1">
                  <c:v>6.0000000000000026E-2</c:v>
                </c:pt>
                <c:pt idx="2">
                  <c:v>0.15</c:v>
                </c:pt>
                <c:pt idx="3">
                  <c:v>0.36</c:v>
                </c:pt>
                <c:pt idx="4">
                  <c:v>0.28000000000000003</c:v>
                </c:pt>
                <c:pt idx="5">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2EF-4589-BDC0-645253F5B451}"/>
            </c:ext>
          </c:extLst>
        </c:ser>
        <c:ser>
          <c:idx val="2"/>
          <c:order val="2"/>
          <c:tx>
            <c:v>Don't know/no answer (in %)</c:v>
          </c:tx>
          <c:spPr>
            <a:solidFill>
              <a:srgbClr val="196B24"/>
            </a:solidFill>
            <a:ln cmpd="sng">
              <a:solidFill>
                <a:srgbClr val="000000"/>
              </a:solidFill>
            </a:ln>
          </c:spPr>
          <c:invertIfNegative val="1"/>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0.1</c:v>
                </c:pt>
                <c:pt idx="1">
                  <c:v>0.1</c:v>
                </c:pt>
                <c:pt idx="2">
                  <c:v>0.1</c:v>
                </c:pt>
                <c:pt idx="3">
                  <c:v>0.1</c:v>
                </c:pt>
                <c:pt idx="4">
                  <c:v>0.1</c:v>
                </c:pt>
                <c:pt idx="5">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2EF-4589-BDC0-645253F5B451}"/>
            </c:ext>
          </c:extLst>
        </c:ser>
        <c:dLbls>
          <c:showLegendKey val="0"/>
          <c:showVal val="0"/>
          <c:showCatName val="0"/>
          <c:showSerName val="0"/>
          <c:showPercent val="0"/>
          <c:showBubbleSize val="0"/>
        </c:dLbls>
        <c:gapWidth val="150"/>
        <c:overlap val="100"/>
        <c:axId val="963240109"/>
        <c:axId val="210403441"/>
      </c:barChart>
      <c:catAx>
        <c:axId val="963240109"/>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210403441"/>
        <c:crosses val="autoZero"/>
        <c:auto val="1"/>
        <c:lblAlgn val="ctr"/>
        <c:lblOffset val="100"/>
        <c:noMultiLvlLbl val="1"/>
      </c:catAx>
      <c:valAx>
        <c:axId val="21040344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963240109"/>
        <c:crosses val="max"/>
        <c:crossBetween val="between"/>
      </c:valAx>
    </c:plotArea>
    <c:legend>
      <c:legendPos val="b"/>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Decent Housing Survey
Regarding your housing situation would you consider you, and your household, have…</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0.66</c:v>
                </c:pt>
                <c:pt idx="1">
                  <c:v>0.84</c:v>
                </c:pt>
                <c:pt idx="2">
                  <c:v>0.75</c:v>
                </c:pt>
                <c:pt idx="3">
                  <c:v>0.54</c:v>
                </c:pt>
                <c:pt idx="4">
                  <c:v>0.62</c:v>
                </c:pt>
                <c:pt idx="5">
                  <c:v>0.4</c:v>
                </c:pt>
                <c:pt idx="6">
                  <c:v>0.54</c:v>
                </c:pt>
                <c:pt idx="7">
                  <c:v>0.62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3A5-47F9-BFC7-776F604109DA}"/>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0.23999999999999996</c:v>
                </c:pt>
                <c:pt idx="1">
                  <c:v>6.0000000000000026E-2</c:v>
                </c:pt>
                <c:pt idx="2">
                  <c:v>0.15</c:v>
                </c:pt>
                <c:pt idx="3">
                  <c:v>0.36</c:v>
                </c:pt>
                <c:pt idx="4">
                  <c:v>0.28000000000000003</c:v>
                </c:pt>
                <c:pt idx="5">
                  <c:v>0.5</c:v>
                </c:pt>
                <c:pt idx="6">
                  <c:v>0.36</c:v>
                </c:pt>
                <c:pt idx="7">
                  <c:v>0.28000000000000003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C3A5-47F9-BFC7-776F604109DA}"/>
            </c:ext>
          </c:extLst>
        </c:ser>
        <c:ser>
          <c:idx val="2"/>
          <c:order val="2"/>
          <c:tx>
            <c:v>Don't know/no answer (in %)</c:v>
          </c:tx>
          <c:spPr>
            <a:solidFill>
              <a:srgbClr val="196B24"/>
            </a:solidFill>
            <a:ln cmpd="sng">
              <a:solidFill>
                <a:srgbClr val="000000"/>
              </a:solidFill>
            </a:ln>
          </c:spPr>
          <c:invertIfNegative val="1"/>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0.1</c:v>
                </c:pt>
                <c:pt idx="1">
                  <c:v>0.1</c:v>
                </c:pt>
                <c:pt idx="2">
                  <c:v>0.1</c:v>
                </c:pt>
                <c:pt idx="3">
                  <c:v>0.1</c:v>
                </c:pt>
                <c:pt idx="4">
                  <c:v>0.1</c:v>
                </c:pt>
                <c:pt idx="5">
                  <c:v>0.1</c:v>
                </c:pt>
                <c:pt idx="6">
                  <c:v>0.1</c:v>
                </c:pt>
                <c:pt idx="7">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C3A5-47F9-BFC7-776F604109DA}"/>
            </c:ext>
          </c:extLst>
        </c:ser>
        <c:dLbls>
          <c:showLegendKey val="0"/>
          <c:showVal val="0"/>
          <c:showCatName val="0"/>
          <c:showSerName val="0"/>
          <c:showPercent val="0"/>
          <c:showBubbleSize val="0"/>
        </c:dLbls>
        <c:gapWidth val="150"/>
        <c:overlap val="100"/>
        <c:axId val="161755830"/>
        <c:axId val="2049487009"/>
      </c:barChart>
      <c:catAx>
        <c:axId val="161755830"/>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2049487009"/>
        <c:crosses val="autoZero"/>
        <c:auto val="1"/>
        <c:lblAlgn val="ctr"/>
        <c:lblOffset val="100"/>
        <c:noMultiLvlLbl val="1"/>
      </c:catAx>
      <c:valAx>
        <c:axId val="204948700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61755830"/>
        <c:crosses val="max"/>
        <c:crossBetween val="between"/>
      </c:valAx>
    </c:plotArea>
    <c:legend>
      <c:legendPos val="b"/>
      <c:overlay val="0"/>
      <c:txPr>
        <a:bodyPr/>
        <a:lstStyle/>
        <a:p>
          <a:pPr lvl="0">
            <a:defRPr sz="9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57150</xdr:colOff>
      <xdr:row>10</xdr:row>
      <xdr:rowOff>66675</xdr:rowOff>
    </xdr:from>
    <xdr:ext cx="10829925" cy="4391025"/>
    <xdr:graphicFrame macro="">
      <xdr:nvGraphicFramePr>
        <xdr:cNvPr id="1007708730" name="Chart 1">
          <a:extLst>
            <a:ext uri="{FF2B5EF4-FFF2-40B4-BE49-F238E27FC236}">
              <a16:creationId xmlns:a16="http://schemas.microsoft.com/office/drawing/2014/main" id="{00000000-0008-0000-0500-00003A6A10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19050</xdr:colOff>
      <xdr:row>19</xdr:row>
      <xdr:rowOff>0</xdr:rowOff>
    </xdr:from>
    <xdr:ext cx="3705225" cy="2743200"/>
    <xdr:graphicFrame macro="">
      <xdr:nvGraphicFramePr>
        <xdr:cNvPr id="1271385580" name="Chart 2">
          <a:extLst>
            <a:ext uri="{FF2B5EF4-FFF2-40B4-BE49-F238E27FC236}">
              <a16:creationId xmlns:a16="http://schemas.microsoft.com/office/drawing/2014/main" id="{00000000-0008-0000-0500-0000ECCDC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43</xdr:col>
      <xdr:colOff>428625</xdr:colOff>
      <xdr:row>10</xdr:row>
      <xdr:rowOff>123825</xdr:rowOff>
    </xdr:from>
    <xdr:ext cx="6057900" cy="4333875"/>
    <xdr:graphicFrame macro="">
      <xdr:nvGraphicFramePr>
        <xdr:cNvPr id="559078584" name="Chart 3">
          <a:extLst>
            <a:ext uri="{FF2B5EF4-FFF2-40B4-BE49-F238E27FC236}">
              <a16:creationId xmlns:a16="http://schemas.microsoft.com/office/drawing/2014/main" id="{00000000-0008-0000-0500-0000B8DC5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56</xdr:col>
      <xdr:colOff>47625</xdr:colOff>
      <xdr:row>14</xdr:row>
      <xdr:rowOff>47625</xdr:rowOff>
    </xdr:from>
    <xdr:ext cx="3028950" cy="3457575"/>
    <xdr:graphicFrame macro="">
      <xdr:nvGraphicFramePr>
        <xdr:cNvPr id="514995902" name="Chart 4">
          <a:extLst>
            <a:ext uri="{FF2B5EF4-FFF2-40B4-BE49-F238E27FC236}">
              <a16:creationId xmlns:a16="http://schemas.microsoft.com/office/drawing/2014/main" id="{00000000-0008-0000-0500-0000BE36B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61</xdr:col>
      <xdr:colOff>28575</xdr:colOff>
      <xdr:row>14</xdr:row>
      <xdr:rowOff>57150</xdr:rowOff>
    </xdr:from>
    <xdr:ext cx="2990850" cy="3457575"/>
    <xdr:graphicFrame macro="">
      <xdr:nvGraphicFramePr>
        <xdr:cNvPr id="910146704" name="Chart 5">
          <a:extLst>
            <a:ext uri="{FF2B5EF4-FFF2-40B4-BE49-F238E27FC236}">
              <a16:creationId xmlns:a16="http://schemas.microsoft.com/office/drawing/2014/main" id="{00000000-0008-0000-0500-000090BC3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65</xdr:col>
      <xdr:colOff>600075</xdr:colOff>
      <xdr:row>14</xdr:row>
      <xdr:rowOff>57150</xdr:rowOff>
    </xdr:from>
    <xdr:ext cx="3133725" cy="3467100"/>
    <xdr:graphicFrame macro="">
      <xdr:nvGraphicFramePr>
        <xdr:cNvPr id="1166422693" name="Chart 6">
          <a:extLst>
            <a:ext uri="{FF2B5EF4-FFF2-40B4-BE49-F238E27FC236}">
              <a16:creationId xmlns:a16="http://schemas.microsoft.com/office/drawing/2014/main" id="{00000000-0008-0000-0500-0000A53286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74</xdr:col>
      <xdr:colOff>0</xdr:colOff>
      <xdr:row>11</xdr:row>
      <xdr:rowOff>9525</xdr:rowOff>
    </xdr:from>
    <xdr:ext cx="6057900" cy="3686175"/>
    <xdr:graphicFrame macro="">
      <xdr:nvGraphicFramePr>
        <xdr:cNvPr id="1262982699" name="Chart 7">
          <a:extLst>
            <a:ext uri="{FF2B5EF4-FFF2-40B4-BE49-F238E27FC236}">
              <a16:creationId xmlns:a16="http://schemas.microsoft.com/office/drawing/2014/main" id="{00000000-0008-0000-0500-00002B964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83</xdr:col>
      <xdr:colOff>285750</xdr:colOff>
      <xdr:row>11</xdr:row>
      <xdr:rowOff>9525</xdr:rowOff>
    </xdr:from>
    <xdr:ext cx="5743575" cy="3686175"/>
    <xdr:graphicFrame macro="">
      <xdr:nvGraphicFramePr>
        <xdr:cNvPr id="972102355" name="Chart 8">
          <a:extLst>
            <a:ext uri="{FF2B5EF4-FFF2-40B4-BE49-F238E27FC236}">
              <a16:creationId xmlns:a16="http://schemas.microsoft.com/office/drawing/2014/main" id="{00000000-0008-0000-0500-0000D31AF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72</xdr:col>
      <xdr:colOff>571500</xdr:colOff>
      <xdr:row>1</xdr:row>
      <xdr:rowOff>19050</xdr:rowOff>
    </xdr:from>
    <xdr:ext cx="1152525" cy="171450"/>
    <xdr:sp macro="" textlink="">
      <xdr:nvSpPr>
        <xdr:cNvPr id="3" name="Shape 3">
          <a:extLst>
            <a:ext uri="{FF2B5EF4-FFF2-40B4-BE49-F238E27FC236}">
              <a16:creationId xmlns:a16="http://schemas.microsoft.com/office/drawing/2014/main" id="{00000000-0008-0000-0500-000003000000}"/>
            </a:ext>
          </a:extLst>
        </xdr:cNvPr>
        <xdr:cNvSpPr/>
      </xdr:nvSpPr>
      <xdr:spPr>
        <a:xfrm>
          <a:off x="4774500" y="3699038"/>
          <a:ext cx="114300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73</xdr:col>
      <xdr:colOff>28575</xdr:colOff>
      <xdr:row>1</xdr:row>
      <xdr:rowOff>19050</xdr:rowOff>
    </xdr:from>
    <xdr:ext cx="962025" cy="762000"/>
    <xdr:sp macro="" textlink="">
      <xdr:nvSpPr>
        <xdr:cNvPr id="4" name="Shape 4">
          <a:extLst>
            <a:ext uri="{FF2B5EF4-FFF2-40B4-BE49-F238E27FC236}">
              <a16:creationId xmlns:a16="http://schemas.microsoft.com/office/drawing/2014/main" id="{00000000-0008-0000-0500-000004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0</xdr:colOff>
      <xdr:row>1</xdr:row>
      <xdr:rowOff>19050</xdr:rowOff>
    </xdr:from>
    <xdr:ext cx="1095375" cy="171450"/>
    <xdr:sp macro="" textlink="">
      <xdr:nvSpPr>
        <xdr:cNvPr id="5" name="Shape 5">
          <a:extLst>
            <a:ext uri="{FF2B5EF4-FFF2-40B4-BE49-F238E27FC236}">
              <a16:creationId xmlns:a16="http://schemas.microsoft.com/office/drawing/2014/main" id="{00000000-0008-0000-0500-000005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47625</xdr:colOff>
      <xdr:row>1</xdr:row>
      <xdr:rowOff>19050</xdr:rowOff>
    </xdr:from>
    <xdr:ext cx="962025" cy="762000"/>
    <xdr:sp macro="" textlink="">
      <xdr:nvSpPr>
        <xdr:cNvPr id="2" name="Shape 4">
          <a:extLst>
            <a:ext uri="{FF2B5EF4-FFF2-40B4-BE49-F238E27FC236}">
              <a16:creationId xmlns:a16="http://schemas.microsoft.com/office/drawing/2014/main" id="{00000000-0008-0000-0500-000002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36</xdr:col>
      <xdr:colOff>571500</xdr:colOff>
      <xdr:row>1</xdr:row>
      <xdr:rowOff>19050</xdr:rowOff>
    </xdr:from>
    <xdr:ext cx="1152525" cy="171450"/>
    <xdr:sp macro="" textlink="">
      <xdr:nvSpPr>
        <xdr:cNvPr id="6" name="Shape 3">
          <a:extLst>
            <a:ext uri="{FF2B5EF4-FFF2-40B4-BE49-F238E27FC236}">
              <a16:creationId xmlns:a16="http://schemas.microsoft.com/office/drawing/2014/main" id="{00000000-0008-0000-0500-000006000000}"/>
            </a:ext>
          </a:extLst>
        </xdr:cNvPr>
        <xdr:cNvSpPr/>
      </xdr:nvSpPr>
      <xdr:spPr>
        <a:xfrm>
          <a:off x="4774500" y="3699038"/>
          <a:ext cx="114300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37</xdr:col>
      <xdr:colOff>28575</xdr:colOff>
      <xdr:row>1</xdr:row>
      <xdr:rowOff>19050</xdr:rowOff>
    </xdr:from>
    <xdr:ext cx="962025" cy="762000"/>
    <xdr:sp macro="" textlink="">
      <xdr:nvSpPr>
        <xdr:cNvPr id="7" name="Shape 4">
          <a:extLst>
            <a:ext uri="{FF2B5EF4-FFF2-40B4-BE49-F238E27FC236}">
              <a16:creationId xmlns:a16="http://schemas.microsoft.com/office/drawing/2014/main" id="{00000000-0008-0000-0500-000007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0</xdr:colOff>
      <xdr:row>1</xdr:row>
      <xdr:rowOff>19050</xdr:rowOff>
    </xdr:from>
    <xdr:ext cx="1095375" cy="171450"/>
    <xdr:sp macro="" textlink="">
      <xdr:nvSpPr>
        <xdr:cNvPr id="8" name="Shape 5">
          <a:extLst>
            <a:ext uri="{FF2B5EF4-FFF2-40B4-BE49-F238E27FC236}">
              <a16:creationId xmlns:a16="http://schemas.microsoft.com/office/drawing/2014/main" id="{00000000-0008-0000-0500-000008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47625</xdr:colOff>
      <xdr:row>1</xdr:row>
      <xdr:rowOff>19050</xdr:rowOff>
    </xdr:from>
    <xdr:ext cx="962025" cy="762000"/>
    <xdr:sp macro="" textlink="">
      <xdr:nvSpPr>
        <xdr:cNvPr id="9" name="Shape 4">
          <a:extLst>
            <a:ext uri="{FF2B5EF4-FFF2-40B4-BE49-F238E27FC236}">
              <a16:creationId xmlns:a16="http://schemas.microsoft.com/office/drawing/2014/main" id="{00000000-0008-0000-0500-000009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0</xdr:colOff>
      <xdr:row>1</xdr:row>
      <xdr:rowOff>19050</xdr:rowOff>
    </xdr:from>
    <xdr:ext cx="1095375" cy="171450"/>
    <xdr:sp macro="" textlink="">
      <xdr:nvSpPr>
        <xdr:cNvPr id="10" name="Shape 5">
          <a:extLst>
            <a:ext uri="{FF2B5EF4-FFF2-40B4-BE49-F238E27FC236}">
              <a16:creationId xmlns:a16="http://schemas.microsoft.com/office/drawing/2014/main" id="{00000000-0008-0000-0500-00000A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28575</xdr:colOff>
      <xdr:row>1</xdr:row>
      <xdr:rowOff>19050</xdr:rowOff>
    </xdr:from>
    <xdr:ext cx="962025" cy="762000"/>
    <xdr:sp macro="" textlink="">
      <xdr:nvSpPr>
        <xdr:cNvPr id="11" name="Shape 4">
          <a:extLst>
            <a:ext uri="{FF2B5EF4-FFF2-40B4-BE49-F238E27FC236}">
              <a16:creationId xmlns:a16="http://schemas.microsoft.com/office/drawing/2014/main" id="{00000000-0008-0000-0500-00000B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2</xdr:col>
      <xdr:colOff>38100</xdr:colOff>
      <xdr:row>1</xdr:row>
      <xdr:rowOff>85725</xdr:rowOff>
    </xdr:from>
    <xdr:ext cx="552450" cy="561975"/>
    <xdr:sp macro="" textlink="">
      <xdr:nvSpPr>
        <xdr:cNvPr id="12" name="Shape 6">
          <a:extLst>
            <a:ext uri="{FF2B5EF4-FFF2-40B4-BE49-F238E27FC236}">
              <a16:creationId xmlns:a16="http://schemas.microsoft.com/office/drawing/2014/main" id="{00000000-0008-0000-0500-00000C000000}"/>
            </a:ext>
          </a:extLst>
        </xdr:cNvPr>
        <xdr:cNvSpPr/>
      </xdr:nvSpPr>
      <xdr:spPr>
        <a:xfrm>
          <a:off x="5074538" y="3503775"/>
          <a:ext cx="542925" cy="552450"/>
        </a:xfrm>
        <a:custGeom>
          <a:avLst/>
          <a:gdLst/>
          <a:ahLst/>
          <a:cxnLst/>
          <a:rect l="l" t="t" r="r" b="b"/>
          <a:pathLst>
            <a:path w="742134" h="791951" extrusionOk="0">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47625</xdr:colOff>
      <xdr:row>1</xdr:row>
      <xdr:rowOff>76200</xdr:rowOff>
    </xdr:from>
    <xdr:ext cx="628650" cy="571500"/>
    <xdr:grpSp>
      <xdr:nvGrpSpPr>
        <xdr:cNvPr id="13" name="Shape 2">
          <a:extLst>
            <a:ext uri="{FF2B5EF4-FFF2-40B4-BE49-F238E27FC236}">
              <a16:creationId xmlns:a16="http://schemas.microsoft.com/office/drawing/2014/main" id="{00000000-0008-0000-0500-00000D000000}"/>
            </a:ext>
          </a:extLst>
        </xdr:cNvPr>
        <xdr:cNvGrpSpPr/>
      </xdr:nvGrpSpPr>
      <xdr:grpSpPr>
        <a:xfrm>
          <a:off x="11287125" y="161925"/>
          <a:ext cx="628650" cy="571500"/>
          <a:chOff x="5031675" y="3494250"/>
          <a:chExt cx="628650" cy="571500"/>
        </a:xfrm>
      </xdr:grpSpPr>
      <xdr:grpSp>
        <xdr:nvGrpSpPr>
          <xdr:cNvPr id="14" name="Shape 7">
            <a:extLst>
              <a:ext uri="{FF2B5EF4-FFF2-40B4-BE49-F238E27FC236}">
                <a16:creationId xmlns:a16="http://schemas.microsoft.com/office/drawing/2014/main" id="{00000000-0008-0000-0500-00000E000000}"/>
              </a:ext>
            </a:extLst>
          </xdr:cNvPr>
          <xdr:cNvGrpSpPr/>
        </xdr:nvGrpSpPr>
        <xdr:grpSpPr>
          <a:xfrm>
            <a:off x="5031675" y="3494250"/>
            <a:ext cx="628650" cy="571500"/>
            <a:chOff x="5031675" y="3494250"/>
            <a:chExt cx="628650" cy="571500"/>
          </a:xfrm>
        </xdr:grpSpPr>
        <xdr:sp macro="" textlink="">
          <xdr:nvSpPr>
            <xdr:cNvPr id="15" name="Shape 8">
              <a:extLst>
                <a:ext uri="{FF2B5EF4-FFF2-40B4-BE49-F238E27FC236}">
                  <a16:creationId xmlns:a16="http://schemas.microsoft.com/office/drawing/2014/main" id="{00000000-0008-0000-0500-00000F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9">
              <a:extLst>
                <a:ext uri="{FF2B5EF4-FFF2-40B4-BE49-F238E27FC236}">
                  <a16:creationId xmlns:a16="http://schemas.microsoft.com/office/drawing/2014/main" id="{00000000-0008-0000-0500-000010000000}"/>
                </a:ext>
              </a:extLst>
            </xdr:cNvPr>
            <xdr:cNvGrpSpPr/>
          </xdr:nvGrpSpPr>
          <xdr:grpSpPr>
            <a:xfrm>
              <a:off x="5031675" y="3494250"/>
              <a:ext cx="628650" cy="571500"/>
              <a:chOff x="5031675" y="3494250"/>
              <a:chExt cx="628650" cy="571500"/>
            </a:xfrm>
          </xdr:grpSpPr>
          <xdr:sp macro="" textlink="">
            <xdr:nvSpPr>
              <xdr:cNvPr id="17" name="Shape 10">
                <a:extLst>
                  <a:ext uri="{FF2B5EF4-FFF2-40B4-BE49-F238E27FC236}">
                    <a16:creationId xmlns:a16="http://schemas.microsoft.com/office/drawing/2014/main" id="{00000000-0008-0000-0500-000011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1">
                <a:extLst>
                  <a:ext uri="{FF2B5EF4-FFF2-40B4-BE49-F238E27FC236}">
                    <a16:creationId xmlns:a16="http://schemas.microsoft.com/office/drawing/2014/main" id="{00000000-0008-0000-0500-000012000000}"/>
                  </a:ext>
                </a:extLst>
              </xdr:cNvPr>
              <xdr:cNvGrpSpPr/>
            </xdr:nvGrpSpPr>
            <xdr:grpSpPr>
              <a:xfrm>
                <a:off x="5031675" y="3494250"/>
                <a:ext cx="628650" cy="571500"/>
                <a:chOff x="5031675" y="3494250"/>
                <a:chExt cx="628650" cy="571500"/>
              </a:xfrm>
            </xdr:grpSpPr>
            <xdr:sp macro="" textlink="">
              <xdr:nvSpPr>
                <xdr:cNvPr id="19" name="Shape 12">
                  <a:extLst>
                    <a:ext uri="{FF2B5EF4-FFF2-40B4-BE49-F238E27FC236}">
                      <a16:creationId xmlns:a16="http://schemas.microsoft.com/office/drawing/2014/main" id="{00000000-0008-0000-0500-000013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 name="Shape 13">
                  <a:extLst>
                    <a:ext uri="{FF2B5EF4-FFF2-40B4-BE49-F238E27FC236}">
                      <a16:creationId xmlns:a16="http://schemas.microsoft.com/office/drawing/2014/main" id="{00000000-0008-0000-0500-000014000000}"/>
                    </a:ext>
                  </a:extLst>
                </xdr:cNvPr>
                <xdr:cNvGrpSpPr/>
              </xdr:nvGrpSpPr>
              <xdr:grpSpPr>
                <a:xfrm>
                  <a:off x="5031675" y="3494250"/>
                  <a:ext cx="628650" cy="571500"/>
                  <a:chOff x="12971636" y="414390"/>
                  <a:chExt cx="908730" cy="952395"/>
                </a:xfrm>
              </xdr:grpSpPr>
              <xdr:sp macro="" textlink="">
                <xdr:nvSpPr>
                  <xdr:cNvPr id="21" name="Shape 14">
                    <a:extLst>
                      <a:ext uri="{FF2B5EF4-FFF2-40B4-BE49-F238E27FC236}">
                        <a16:creationId xmlns:a16="http://schemas.microsoft.com/office/drawing/2014/main" id="{00000000-0008-0000-0500-000015000000}"/>
                      </a:ext>
                    </a:extLst>
                  </xdr:cNvPr>
                  <xdr:cNvSpPr/>
                </xdr:nvSpPr>
                <xdr:spPr>
                  <a:xfrm>
                    <a:off x="12971636" y="414390"/>
                    <a:ext cx="908725" cy="95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 name="Shape 15">
                    <a:extLst>
                      <a:ext uri="{FF2B5EF4-FFF2-40B4-BE49-F238E27FC236}">
                        <a16:creationId xmlns:a16="http://schemas.microsoft.com/office/drawing/2014/main" id="{00000000-0008-0000-0500-000016000000}"/>
                      </a:ext>
                    </a:extLst>
                  </xdr:cNvPr>
                  <xdr:cNvSpPr/>
                </xdr:nvSpPr>
                <xdr:spPr>
                  <a:xfrm>
                    <a:off x="13235826" y="414390"/>
                    <a:ext cx="297066" cy="261089"/>
                  </a:xfrm>
                  <a:custGeom>
                    <a:avLst/>
                    <a:gdLst/>
                    <a:ahLst/>
                    <a:cxnLst/>
                    <a:rect l="l" t="t" r="r" b="b"/>
                    <a:pathLst>
                      <a:path w="297066" h="261089" extrusionOk="0">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3" name="Shape 16">
                    <a:extLst>
                      <a:ext uri="{FF2B5EF4-FFF2-40B4-BE49-F238E27FC236}">
                        <a16:creationId xmlns:a16="http://schemas.microsoft.com/office/drawing/2014/main" id="{00000000-0008-0000-0500-000017000000}"/>
                      </a:ext>
                    </a:extLst>
                  </xdr:cNvPr>
                  <xdr:cNvSpPr/>
                </xdr:nvSpPr>
                <xdr:spPr>
                  <a:xfrm>
                    <a:off x="13483194" y="475600"/>
                    <a:ext cx="133167" cy="199879"/>
                  </a:xfrm>
                  <a:custGeom>
                    <a:avLst/>
                    <a:gdLst/>
                    <a:ahLst/>
                    <a:cxnLst/>
                    <a:rect l="l" t="t" r="r" b="b"/>
                    <a:pathLst>
                      <a:path w="133167" h="199879" extrusionOk="0">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17">
                    <a:extLst>
                      <a:ext uri="{FF2B5EF4-FFF2-40B4-BE49-F238E27FC236}">
                        <a16:creationId xmlns:a16="http://schemas.microsoft.com/office/drawing/2014/main" id="{00000000-0008-0000-0500-000018000000}"/>
                      </a:ext>
                    </a:extLst>
                  </xdr:cNvPr>
                  <xdr:cNvSpPr/>
                </xdr:nvSpPr>
                <xdr:spPr>
                  <a:xfrm>
                    <a:off x="12971636" y="646599"/>
                    <a:ext cx="908730" cy="720186"/>
                  </a:xfrm>
                  <a:custGeom>
                    <a:avLst/>
                    <a:gdLst/>
                    <a:ahLst/>
                    <a:cxnLst/>
                    <a:rect l="l" t="t" r="r" b="b"/>
                    <a:pathLst>
                      <a:path w="908730" h="720186" extrusionOk="0">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5" name="Shape 18">
                    <a:extLst>
                      <a:ext uri="{FF2B5EF4-FFF2-40B4-BE49-F238E27FC236}">
                        <a16:creationId xmlns:a16="http://schemas.microsoft.com/office/drawing/2014/main" id="{00000000-0008-0000-0500-000019000000}"/>
                      </a:ext>
                    </a:extLst>
                  </xdr:cNvPr>
                  <xdr:cNvSpPr/>
                </xdr:nvSpPr>
                <xdr:spPr>
                  <a:xfrm>
                    <a:off x="13479027" y="864488"/>
                    <a:ext cx="129479" cy="129479"/>
                  </a:xfrm>
                  <a:custGeom>
                    <a:avLst/>
                    <a:gdLst/>
                    <a:ahLst/>
                    <a:cxnLst/>
                    <a:rect l="l" t="t" r="r" b="b"/>
                    <a:pathLst>
                      <a:path w="129479" h="129479" extrusionOk="0">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6" name="Shape 19">
                    <a:extLst>
                      <a:ext uri="{FF2B5EF4-FFF2-40B4-BE49-F238E27FC236}">
                        <a16:creationId xmlns:a16="http://schemas.microsoft.com/office/drawing/2014/main" id="{00000000-0008-0000-0500-00001A000000}"/>
                      </a:ext>
                    </a:extLst>
                  </xdr:cNvPr>
                  <xdr:cNvSpPr/>
                </xdr:nvSpPr>
                <xdr:spPr>
                  <a:xfrm>
                    <a:off x="13323720" y="850050"/>
                    <a:ext cx="284199" cy="143471"/>
                  </a:xfrm>
                  <a:custGeom>
                    <a:avLst/>
                    <a:gdLst/>
                    <a:ahLst/>
                    <a:cxnLst/>
                    <a:rect l="l" t="t" r="r" b="b"/>
                    <a:pathLst>
                      <a:path w="284199" h="143471" extrusionOk="0">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7" name="Shape 20">
                    <a:extLst>
                      <a:ext uri="{FF2B5EF4-FFF2-40B4-BE49-F238E27FC236}">
                        <a16:creationId xmlns:a16="http://schemas.microsoft.com/office/drawing/2014/main" id="{00000000-0008-0000-0500-00001B000000}"/>
                      </a:ext>
                    </a:extLst>
                  </xdr:cNvPr>
                  <xdr:cNvSpPr/>
                </xdr:nvSpPr>
                <xdr:spPr>
                  <a:xfrm>
                    <a:off x="13419392" y="1100073"/>
                    <a:ext cx="101832" cy="171015"/>
                  </a:xfrm>
                  <a:custGeom>
                    <a:avLst/>
                    <a:gdLst/>
                    <a:ahLst/>
                    <a:cxnLst/>
                    <a:rect l="l" t="t" r="r" b="b"/>
                    <a:pathLst>
                      <a:path w="101832" h="171015" extrusionOk="0">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1">
                    <a:extLst>
                      <a:ext uri="{FF2B5EF4-FFF2-40B4-BE49-F238E27FC236}">
                        <a16:creationId xmlns:a16="http://schemas.microsoft.com/office/drawing/2014/main" id="{00000000-0008-0000-0500-00001C000000}"/>
                      </a:ext>
                    </a:extLst>
                  </xdr:cNvPr>
                  <xdr:cNvSpPr/>
                </xdr:nvSpPr>
                <xdr:spPr>
                  <a:xfrm>
                    <a:off x="13419377" y="1026348"/>
                    <a:ext cx="248873" cy="186848"/>
                  </a:xfrm>
                  <a:custGeom>
                    <a:avLst/>
                    <a:gdLst/>
                    <a:ahLst/>
                    <a:cxnLst/>
                    <a:rect l="l" t="t" r="r" b="b"/>
                    <a:pathLst>
                      <a:path w="248873" h="186848" extrusionOk="0">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9" name="Shape 22">
                    <a:extLst>
                      <a:ext uri="{FF2B5EF4-FFF2-40B4-BE49-F238E27FC236}">
                        <a16:creationId xmlns:a16="http://schemas.microsoft.com/office/drawing/2014/main" id="{00000000-0008-0000-0500-00001D000000}"/>
                      </a:ext>
                    </a:extLst>
                  </xdr:cNvPr>
                  <xdr:cNvSpPr/>
                </xdr:nvSpPr>
                <xdr:spPr>
                  <a:xfrm>
                    <a:off x="13184194" y="946889"/>
                    <a:ext cx="169494" cy="109743"/>
                  </a:xfrm>
                  <a:custGeom>
                    <a:avLst/>
                    <a:gdLst/>
                    <a:ahLst/>
                    <a:cxnLst/>
                    <a:rect l="l" t="t" r="r" b="b"/>
                    <a:pathLst>
                      <a:path w="169494" h="109743" extrusionOk="0">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30" name="Shape 23">
                    <a:extLst>
                      <a:ext uri="{FF2B5EF4-FFF2-40B4-BE49-F238E27FC236}">
                        <a16:creationId xmlns:a16="http://schemas.microsoft.com/office/drawing/2014/main" id="{00000000-0008-0000-0500-00001E000000}"/>
                      </a:ext>
                    </a:extLst>
                  </xdr:cNvPr>
                  <xdr:cNvSpPr/>
                </xdr:nvSpPr>
                <xdr:spPr>
                  <a:xfrm>
                    <a:off x="13235030" y="946934"/>
                    <a:ext cx="162459" cy="269540"/>
                  </a:xfrm>
                  <a:custGeom>
                    <a:avLst/>
                    <a:gdLst/>
                    <a:ahLst/>
                    <a:cxnLst/>
                    <a:rect l="l" t="t" r="r" b="b"/>
                    <a:pathLst>
                      <a:path w="162459" h="269540" extrusionOk="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grpSp>
    </xdr:grpSp>
    <xdr:clientData fLocksWithSheet="0"/>
  </xdr:oneCellAnchor>
  <xdr:oneCellAnchor>
    <xdr:from>
      <xdr:col>74</xdr:col>
      <xdr:colOff>0</xdr:colOff>
      <xdr:row>1</xdr:row>
      <xdr:rowOff>76200</xdr:rowOff>
    </xdr:from>
    <xdr:ext cx="704850" cy="581025"/>
    <xdr:sp macro="" textlink="">
      <xdr:nvSpPr>
        <xdr:cNvPr id="31" name="Shape 24">
          <a:extLst>
            <a:ext uri="{FF2B5EF4-FFF2-40B4-BE49-F238E27FC236}">
              <a16:creationId xmlns:a16="http://schemas.microsoft.com/office/drawing/2014/main" id="{00000000-0008-0000-0500-00001F000000}"/>
            </a:ext>
          </a:extLst>
        </xdr:cNvPr>
        <xdr:cNvSpPr/>
      </xdr:nvSpPr>
      <xdr:spPr>
        <a:xfrm>
          <a:off x="4998338" y="3494250"/>
          <a:ext cx="695325" cy="571500"/>
        </a:xfrm>
        <a:custGeom>
          <a:avLst/>
          <a:gdLst/>
          <a:ahLst/>
          <a:cxnLst/>
          <a:rect l="l" t="t" r="r" b="b"/>
          <a:pathLst>
            <a:path w="811015" h="738387" extrusionOk="0">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38</xdr:col>
      <xdr:colOff>76200</xdr:colOff>
      <xdr:row>1</xdr:row>
      <xdr:rowOff>95250</xdr:rowOff>
    </xdr:from>
    <xdr:ext cx="609600" cy="533400"/>
    <xdr:sp macro="" textlink="">
      <xdr:nvSpPr>
        <xdr:cNvPr id="32" name="Shape 25">
          <a:extLst>
            <a:ext uri="{FF2B5EF4-FFF2-40B4-BE49-F238E27FC236}">
              <a16:creationId xmlns:a16="http://schemas.microsoft.com/office/drawing/2014/main" id="{00000000-0008-0000-0500-000020000000}"/>
            </a:ext>
          </a:extLst>
        </xdr:cNvPr>
        <xdr:cNvSpPr/>
      </xdr:nvSpPr>
      <xdr:spPr>
        <a:xfrm>
          <a:off x="5045963" y="3518063"/>
          <a:ext cx="600075" cy="523875"/>
        </a:xfrm>
        <a:custGeom>
          <a:avLst/>
          <a:gdLst/>
          <a:ahLst/>
          <a:cxnLst/>
          <a:rect l="l" t="t" r="r" b="b"/>
          <a:pathLst>
            <a:path w="885864" h="879979" extrusionOk="0">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74</xdr:col>
      <xdr:colOff>123825</xdr:colOff>
      <xdr:row>21</xdr:row>
      <xdr:rowOff>66675</xdr:rowOff>
    </xdr:from>
    <xdr:ext cx="962025" cy="895350"/>
    <xdr:sp macro="" textlink="">
      <xdr:nvSpPr>
        <xdr:cNvPr id="33" name="Shape 26">
          <a:extLst>
            <a:ext uri="{FF2B5EF4-FFF2-40B4-BE49-F238E27FC236}">
              <a16:creationId xmlns:a16="http://schemas.microsoft.com/office/drawing/2014/main" id="{00000000-0008-0000-0500-000021000000}"/>
            </a:ext>
          </a:extLst>
        </xdr:cNvPr>
        <xdr:cNvSpPr/>
      </xdr:nvSpPr>
      <xdr:spPr>
        <a:xfrm>
          <a:off x="4869750" y="3337088"/>
          <a:ext cx="952500" cy="885825"/>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56</xdr:col>
      <xdr:colOff>47625</xdr:colOff>
      <xdr:row>1</xdr:row>
      <xdr:rowOff>95250</xdr:rowOff>
    </xdr:from>
    <xdr:ext cx="666750" cy="552450"/>
    <xdr:sp macro="" textlink="">
      <xdr:nvSpPr>
        <xdr:cNvPr id="34" name="Shape 27">
          <a:extLst>
            <a:ext uri="{FF2B5EF4-FFF2-40B4-BE49-F238E27FC236}">
              <a16:creationId xmlns:a16="http://schemas.microsoft.com/office/drawing/2014/main" id="{00000000-0008-0000-0500-000022000000}"/>
            </a:ext>
          </a:extLst>
        </xdr:cNvPr>
        <xdr:cNvSpPr/>
      </xdr:nvSpPr>
      <xdr:spPr>
        <a:xfrm>
          <a:off x="5017388" y="3508538"/>
          <a:ext cx="657225" cy="542925"/>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labour.go.ke/sites/default/files/2023-05/Minimum%20Wage%20Gazette%20Notice%202022.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wp-content/uploads/2018/05/Tiruppur-Living-Wage-Report-1.pdf"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living-wage-benchmarks/ghana/" TargetMode="External"/><Relationship Id="rId4" Type="http://schemas.openxmlformats.org/officeDocument/2006/relationships/hyperlink" Target="https://databank.worldbank.org/source/world-development-indicators/Series/PA.NUS.PPP"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27" workbookViewId="0"/>
  </sheetViews>
  <sheetFormatPr defaultColWidth="12.5703125" defaultRowHeight="15" customHeight="1"/>
  <cols>
    <col min="1" max="1" width="8.85546875" customWidth="1"/>
    <col min="2" max="2" width="35.42578125" customWidth="1"/>
    <col min="3" max="3" width="90.5703125" customWidth="1"/>
    <col min="4" max="26" width="8.85546875" customWidth="1"/>
  </cols>
  <sheetData>
    <row r="1" spans="1:26">
      <c r="A1" s="1"/>
      <c r="B1" s="2"/>
      <c r="C1" s="2"/>
      <c r="D1" s="2"/>
      <c r="E1" s="1"/>
      <c r="F1" s="1"/>
      <c r="G1" s="1"/>
      <c r="H1" s="1"/>
      <c r="I1" s="1"/>
      <c r="J1" s="1"/>
      <c r="K1" s="1"/>
      <c r="L1" s="1"/>
      <c r="M1" s="1"/>
      <c r="N1" s="1"/>
      <c r="O1" s="1"/>
      <c r="P1" s="1"/>
      <c r="Q1" s="1"/>
      <c r="R1" s="1"/>
      <c r="S1" s="1"/>
      <c r="T1" s="1"/>
      <c r="U1" s="1"/>
      <c r="V1" s="1"/>
      <c r="W1" s="1"/>
      <c r="X1" s="1"/>
      <c r="Y1" s="1"/>
      <c r="Z1" s="1"/>
    </row>
    <row r="2" spans="1:26">
      <c r="A2" s="1"/>
      <c r="B2" s="3" t="s">
        <v>0</v>
      </c>
      <c r="C2" s="2"/>
      <c r="D2" s="2"/>
      <c r="E2" s="1"/>
      <c r="F2" s="1"/>
      <c r="G2" s="1"/>
      <c r="H2" s="1"/>
      <c r="I2" s="1"/>
      <c r="J2" s="1"/>
      <c r="K2" s="1"/>
      <c r="L2" s="1"/>
      <c r="M2" s="1"/>
      <c r="N2" s="1"/>
      <c r="O2" s="1"/>
      <c r="P2" s="1"/>
      <c r="Q2" s="1"/>
      <c r="R2" s="1"/>
      <c r="S2" s="1"/>
      <c r="T2" s="1"/>
      <c r="U2" s="1"/>
      <c r="V2" s="1"/>
      <c r="W2" s="1"/>
      <c r="X2" s="1"/>
      <c r="Y2" s="1"/>
      <c r="Z2" s="1"/>
    </row>
    <row r="3" spans="1:26">
      <c r="A3" s="1"/>
      <c r="B3" s="4" t="s">
        <v>1</v>
      </c>
      <c r="C3" s="76" t="s">
        <v>2</v>
      </c>
      <c r="D3" s="2"/>
      <c r="E3" s="1"/>
      <c r="F3" s="1"/>
      <c r="G3" s="1"/>
      <c r="H3" s="1"/>
      <c r="I3" s="1"/>
      <c r="J3" s="1"/>
      <c r="K3" s="1"/>
      <c r="L3" s="1"/>
      <c r="M3" s="1"/>
      <c r="N3" s="1"/>
      <c r="O3" s="1"/>
      <c r="P3" s="1"/>
      <c r="Q3" s="1"/>
      <c r="R3" s="1"/>
      <c r="S3" s="1"/>
      <c r="T3" s="1"/>
      <c r="U3" s="1"/>
      <c r="V3" s="1"/>
      <c r="W3" s="1"/>
      <c r="X3" s="1"/>
      <c r="Y3" s="1"/>
      <c r="Z3" s="1"/>
    </row>
    <row r="4" spans="1:26">
      <c r="A4" s="1"/>
      <c r="B4" s="177" t="s">
        <v>3</v>
      </c>
      <c r="C4" s="77" t="s">
        <v>4</v>
      </c>
      <c r="D4" s="2"/>
      <c r="E4" s="1"/>
      <c r="F4" s="1"/>
      <c r="G4" s="1"/>
      <c r="H4" s="1"/>
      <c r="I4" s="1"/>
      <c r="J4" s="1"/>
      <c r="K4" s="1"/>
      <c r="L4" s="1"/>
      <c r="M4" s="1"/>
      <c r="N4" s="1"/>
      <c r="O4" s="1"/>
      <c r="P4" s="1"/>
      <c r="Q4" s="1"/>
      <c r="R4" s="1"/>
      <c r="S4" s="1"/>
      <c r="T4" s="1"/>
      <c r="U4" s="1"/>
      <c r="V4" s="1"/>
      <c r="W4" s="1"/>
      <c r="X4" s="1"/>
      <c r="Y4" s="1"/>
      <c r="Z4" s="1"/>
    </row>
    <row r="5" spans="1:26">
      <c r="A5" s="1"/>
      <c r="B5" s="224"/>
      <c r="C5" s="77" t="s">
        <v>5</v>
      </c>
      <c r="D5" s="2"/>
      <c r="E5" s="1"/>
      <c r="F5" s="1"/>
      <c r="G5" s="1"/>
      <c r="H5" s="1"/>
      <c r="I5" s="1"/>
      <c r="J5" s="1"/>
      <c r="K5" s="1"/>
      <c r="L5" s="1"/>
      <c r="M5" s="1"/>
      <c r="N5" s="1"/>
      <c r="O5" s="1"/>
      <c r="P5" s="1"/>
      <c r="Q5" s="1"/>
      <c r="R5" s="1"/>
      <c r="S5" s="1"/>
      <c r="T5" s="1"/>
      <c r="U5" s="1"/>
      <c r="V5" s="1"/>
      <c r="W5" s="1"/>
      <c r="X5" s="1"/>
      <c r="Y5" s="1"/>
      <c r="Z5" s="1"/>
    </row>
    <row r="6" spans="1:26">
      <c r="A6" s="1"/>
      <c r="B6" s="224"/>
      <c r="C6" s="77" t="s">
        <v>6</v>
      </c>
      <c r="D6" s="2"/>
      <c r="E6" s="1"/>
      <c r="F6" s="1"/>
      <c r="G6" s="1"/>
      <c r="H6" s="1"/>
      <c r="I6" s="1"/>
      <c r="J6" s="1"/>
      <c r="K6" s="1"/>
      <c r="L6" s="1"/>
      <c r="M6" s="1"/>
      <c r="N6" s="1"/>
      <c r="O6" s="1"/>
      <c r="P6" s="1"/>
      <c r="Q6" s="1"/>
      <c r="R6" s="1"/>
      <c r="S6" s="1"/>
      <c r="T6" s="1"/>
      <c r="U6" s="1"/>
      <c r="V6" s="1"/>
      <c r="W6" s="1"/>
      <c r="X6" s="1"/>
      <c r="Y6" s="1"/>
      <c r="Z6" s="1"/>
    </row>
    <row r="7" spans="1:26">
      <c r="A7" s="1"/>
      <c r="B7" s="224"/>
      <c r="C7" s="77" t="s">
        <v>7</v>
      </c>
      <c r="D7" s="2"/>
      <c r="E7" s="1"/>
      <c r="F7" s="1"/>
      <c r="G7" s="1"/>
      <c r="H7" s="1"/>
      <c r="I7" s="1"/>
      <c r="J7" s="1"/>
      <c r="K7" s="1"/>
      <c r="L7" s="1"/>
      <c r="M7" s="1"/>
      <c r="N7" s="1"/>
      <c r="O7" s="1"/>
      <c r="P7" s="1"/>
      <c r="Q7" s="1"/>
      <c r="R7" s="1"/>
      <c r="S7" s="1"/>
      <c r="T7" s="1"/>
      <c r="U7" s="1"/>
      <c r="V7" s="1"/>
      <c r="W7" s="1"/>
      <c r="X7" s="1"/>
      <c r="Y7" s="1"/>
      <c r="Z7" s="1"/>
    </row>
    <row r="8" spans="1:26">
      <c r="A8" s="1"/>
      <c r="B8" s="225"/>
      <c r="C8" s="77" t="s">
        <v>8</v>
      </c>
      <c r="D8" s="2"/>
      <c r="E8" s="1"/>
      <c r="F8" s="1"/>
      <c r="G8" s="1"/>
      <c r="H8" s="1"/>
      <c r="I8" s="1"/>
      <c r="J8" s="1"/>
      <c r="K8" s="1"/>
      <c r="L8" s="1"/>
      <c r="M8" s="1"/>
      <c r="N8" s="1"/>
      <c r="O8" s="1"/>
      <c r="P8" s="1"/>
      <c r="Q8" s="1"/>
      <c r="R8" s="1"/>
      <c r="S8" s="1"/>
      <c r="T8" s="1"/>
      <c r="U8" s="1"/>
      <c r="V8" s="1"/>
      <c r="W8" s="1"/>
      <c r="X8" s="1"/>
      <c r="Y8" s="1"/>
      <c r="Z8" s="1"/>
    </row>
    <row r="9" spans="1:26" ht="216" customHeight="1">
      <c r="A9" s="5"/>
      <c r="B9" s="4" t="s">
        <v>9</v>
      </c>
      <c r="C9" s="78" t="s">
        <v>10</v>
      </c>
      <c r="D9" s="2"/>
      <c r="E9" s="1"/>
      <c r="F9" s="1"/>
      <c r="G9" s="1"/>
      <c r="H9" s="1"/>
      <c r="I9" s="1"/>
      <c r="J9" s="1"/>
      <c r="K9" s="1"/>
      <c r="L9" s="1"/>
      <c r="M9" s="1"/>
      <c r="N9" s="1"/>
      <c r="O9" s="1"/>
      <c r="P9" s="1"/>
      <c r="Q9" s="1"/>
      <c r="R9" s="1"/>
      <c r="S9" s="1"/>
      <c r="T9" s="1"/>
      <c r="U9" s="1"/>
      <c r="V9" s="1"/>
      <c r="W9" s="1"/>
      <c r="X9" s="1"/>
      <c r="Y9" s="1"/>
      <c r="Z9" s="1"/>
    </row>
    <row r="10" spans="1:26" ht="132" customHeight="1">
      <c r="A10" s="1"/>
      <c r="B10" s="4" t="s">
        <v>11</v>
      </c>
      <c r="C10" s="78" t="s">
        <v>12</v>
      </c>
      <c r="D10" s="2"/>
      <c r="E10" s="1"/>
      <c r="F10" s="1"/>
      <c r="G10" s="1"/>
      <c r="H10" s="1"/>
      <c r="I10" s="1"/>
      <c r="J10" s="1"/>
      <c r="K10" s="1"/>
      <c r="L10" s="1"/>
      <c r="M10" s="1"/>
      <c r="N10" s="1"/>
      <c r="O10" s="1"/>
      <c r="P10" s="1"/>
      <c r="Q10" s="1"/>
      <c r="R10" s="1"/>
      <c r="S10" s="1"/>
      <c r="T10" s="1"/>
      <c r="U10" s="1"/>
      <c r="V10" s="1"/>
      <c r="W10" s="1"/>
      <c r="X10" s="1"/>
      <c r="Y10" s="1"/>
      <c r="Z10" s="1"/>
    </row>
    <row r="11" spans="1:26" ht="25.5" customHeight="1">
      <c r="A11" s="1"/>
      <c r="B11" s="1"/>
      <c r="C11" s="1"/>
      <c r="D11" s="2"/>
      <c r="E11" s="1"/>
      <c r="F11" s="1"/>
      <c r="G11" s="1"/>
      <c r="H11" s="1"/>
      <c r="I11" s="1"/>
      <c r="J11" s="1"/>
      <c r="K11" s="1"/>
      <c r="L11" s="1"/>
      <c r="M11" s="1"/>
      <c r="N11" s="1"/>
      <c r="O11" s="1"/>
      <c r="P11" s="1"/>
      <c r="Q11" s="1"/>
      <c r="R11" s="1"/>
      <c r="S11" s="1"/>
      <c r="T11" s="1"/>
      <c r="U11" s="1"/>
      <c r="V11" s="1"/>
      <c r="W11" s="1"/>
      <c r="X11" s="1"/>
      <c r="Y11" s="1"/>
      <c r="Z11" s="1"/>
    </row>
    <row r="12" spans="1:26" ht="20.25" customHeight="1">
      <c r="A12" s="1"/>
      <c r="B12" s="3" t="s">
        <v>13</v>
      </c>
      <c r="C12" s="1"/>
      <c r="D12" s="2"/>
      <c r="E12" s="1"/>
      <c r="F12" s="1"/>
      <c r="G12" s="1"/>
      <c r="H12" s="1"/>
      <c r="I12" s="1"/>
      <c r="J12" s="1"/>
      <c r="K12" s="1"/>
      <c r="L12" s="1"/>
      <c r="M12" s="1"/>
      <c r="N12" s="1"/>
      <c r="O12" s="1"/>
      <c r="P12" s="1"/>
      <c r="Q12" s="1"/>
      <c r="R12" s="1"/>
      <c r="S12" s="1"/>
      <c r="T12" s="1"/>
      <c r="U12" s="1"/>
      <c r="V12" s="1"/>
      <c r="W12" s="1"/>
      <c r="X12" s="1"/>
      <c r="Y12" s="1"/>
      <c r="Z12" s="1"/>
    </row>
    <row r="13" spans="1:26" ht="41.25" customHeight="1">
      <c r="A13" s="1"/>
      <c r="B13" s="4" t="s">
        <v>14</v>
      </c>
      <c r="C13" s="6" t="s">
        <v>15</v>
      </c>
      <c r="D13" s="1"/>
      <c r="E13" s="1"/>
      <c r="F13" s="1"/>
      <c r="G13" s="1"/>
      <c r="H13" s="1"/>
      <c r="I13" s="1"/>
      <c r="J13" s="1"/>
      <c r="K13" s="1"/>
      <c r="L13" s="1"/>
      <c r="M13" s="1"/>
      <c r="N13" s="1"/>
      <c r="O13" s="1"/>
      <c r="P13" s="1"/>
      <c r="Q13" s="1"/>
      <c r="R13" s="1"/>
      <c r="S13" s="1"/>
      <c r="T13" s="1"/>
      <c r="U13" s="1"/>
      <c r="V13" s="1"/>
      <c r="W13" s="1"/>
      <c r="X13" s="1"/>
      <c r="Y13" s="1"/>
      <c r="Z13" s="1"/>
    </row>
    <row r="14" spans="1:26" ht="53.25" customHeight="1">
      <c r="A14" s="1"/>
      <c r="B14" s="4" t="s">
        <v>16</v>
      </c>
      <c r="C14" s="6" t="s">
        <v>17</v>
      </c>
      <c r="D14" s="1"/>
      <c r="E14" s="1"/>
      <c r="F14" s="1"/>
      <c r="G14" s="1"/>
      <c r="H14" s="1"/>
      <c r="I14" s="1"/>
      <c r="J14" s="1"/>
      <c r="K14" s="1"/>
      <c r="L14" s="1"/>
      <c r="M14" s="1"/>
      <c r="N14" s="1"/>
      <c r="O14" s="1"/>
      <c r="P14" s="1"/>
      <c r="Q14" s="1"/>
      <c r="R14" s="1"/>
      <c r="S14" s="1"/>
      <c r="T14" s="1"/>
      <c r="U14" s="1"/>
      <c r="V14" s="1"/>
      <c r="W14" s="1"/>
      <c r="X14" s="1"/>
      <c r="Y14" s="1"/>
      <c r="Z14" s="1"/>
    </row>
    <row r="15" spans="1:26" ht="39" customHeight="1">
      <c r="A15" s="1"/>
      <c r="B15" s="4" t="s">
        <v>18</v>
      </c>
      <c r="C15" s="6" t="s">
        <v>19</v>
      </c>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4:B8"/>
  </mergeCells>
  <hyperlinks>
    <hyperlink ref="C4" location="'1) A - Building a baseline'!A1" display="1) A - Building a Baseline" xr:uid="{00000000-0004-0000-0000-000000000000}"/>
    <hyperlink ref="C5" location="'2) Final Data'!A1" display="2) Final Data " xr:uid="{00000000-0004-0000-0000-000001000000}"/>
    <hyperlink ref="C6" location="'3) Healthy Diets (B1)'!A1" display="3) Healthy Diets (B1)" xr:uid="{00000000-0004-0000-0000-000002000000}"/>
    <hyperlink ref="C7" location="'4) Household Size and FTWE'!A1" display="4) Household Size and Full-Time Worker Equivalent" xr:uid="{00000000-0004-0000-0000-000003000000}"/>
    <hyperlink ref="C8" location="'5) Dashboard'!A1" display="5) Dashboard with summary of data input in 2) Final data"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showGridLines="0" workbookViewId="0"/>
  </sheetViews>
  <sheetFormatPr defaultColWidth="12.5703125" defaultRowHeight="15" customHeight="1"/>
  <cols>
    <col min="1" max="1" width="34.42578125" customWidth="1"/>
    <col min="2" max="2" width="82.5703125" customWidth="1"/>
    <col min="3" max="44" width="24.5703125" customWidth="1"/>
  </cols>
  <sheetData>
    <row r="1" spans="1:44" ht="18.75" customHeight="1">
      <c r="A1" s="79"/>
      <c r="B1" s="79"/>
      <c r="C1" s="79"/>
      <c r="D1" s="79"/>
      <c r="E1" s="79"/>
      <c r="F1" s="79"/>
      <c r="G1" s="79"/>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row>
    <row r="2" spans="1:44" ht="18.75" customHeight="1">
      <c r="A2" s="180" t="s">
        <v>20</v>
      </c>
      <c r="B2" s="226"/>
      <c r="C2" s="226"/>
      <c r="D2" s="226"/>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row>
    <row r="3" spans="1:44" ht="18.75" customHeight="1">
      <c r="A3" s="226"/>
      <c r="B3" s="227"/>
      <c r="C3" s="227"/>
      <c r="D3" s="227"/>
      <c r="E3" s="7"/>
      <c r="F3" s="7"/>
      <c r="G3" s="7"/>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row>
    <row r="4" spans="1:44" ht="18.75" customHeight="1">
      <c r="A4" s="226"/>
      <c r="B4" s="227"/>
      <c r="C4" s="227"/>
      <c r="D4" s="227"/>
      <c r="E4" s="7"/>
      <c r="F4" s="7"/>
      <c r="G4" s="7"/>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row>
    <row r="5" spans="1:44" ht="18.75" customHeight="1">
      <c r="A5" s="226"/>
      <c r="B5" s="227"/>
      <c r="C5" s="227"/>
      <c r="D5" s="227"/>
      <c r="E5" s="7"/>
      <c r="F5" s="7"/>
      <c r="G5" s="7"/>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row>
    <row r="6" spans="1:44" ht="18.75" customHeight="1">
      <c r="A6" s="226"/>
      <c r="B6" s="227"/>
      <c r="C6" s="227"/>
      <c r="D6" s="227"/>
      <c r="E6" s="7"/>
      <c r="F6" s="7"/>
      <c r="G6" s="7"/>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row>
    <row r="7" spans="1:44" ht="18.75" customHeight="1">
      <c r="A7" s="226"/>
      <c r="B7" s="227"/>
      <c r="C7" s="227"/>
      <c r="D7" s="227"/>
      <c r="E7" s="7"/>
      <c r="F7" s="7"/>
      <c r="G7" s="7"/>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row>
    <row r="8" spans="1:44">
      <c r="A8" s="226"/>
      <c r="B8" s="227"/>
      <c r="C8" s="227"/>
      <c r="D8" s="227"/>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row>
    <row r="9" spans="1:44" ht="36" customHeight="1">
      <c r="A9" s="8" t="s">
        <v>21</v>
      </c>
      <c r="B9" s="9"/>
      <c r="C9" s="9" t="s">
        <v>22</v>
      </c>
      <c r="D9" s="9" t="s">
        <v>23</v>
      </c>
      <c r="E9" s="9" t="s">
        <v>24</v>
      </c>
      <c r="F9" s="9" t="s">
        <v>25</v>
      </c>
      <c r="G9" s="9" t="s">
        <v>26</v>
      </c>
      <c r="H9" s="9" t="s">
        <v>27</v>
      </c>
      <c r="I9" s="9" t="s">
        <v>28</v>
      </c>
      <c r="J9" s="9" t="s">
        <v>29</v>
      </c>
      <c r="K9" s="9" t="s">
        <v>30</v>
      </c>
      <c r="L9" s="9" t="s">
        <v>31</v>
      </c>
      <c r="M9" s="9" t="s">
        <v>32</v>
      </c>
      <c r="N9" s="9" t="s">
        <v>33</v>
      </c>
      <c r="O9" s="9" t="s">
        <v>34</v>
      </c>
      <c r="P9" s="9" t="s">
        <v>35</v>
      </c>
      <c r="Q9" s="9" t="s">
        <v>36</v>
      </c>
      <c r="R9" s="9" t="s">
        <v>37</v>
      </c>
      <c r="S9" s="9" t="s">
        <v>38</v>
      </c>
      <c r="T9" s="9" t="s">
        <v>39</v>
      </c>
      <c r="U9" s="9" t="s">
        <v>40</v>
      </c>
      <c r="V9" s="9" t="s">
        <v>41</v>
      </c>
      <c r="W9" s="9" t="s">
        <v>42</v>
      </c>
      <c r="X9" s="9" t="s">
        <v>43</v>
      </c>
      <c r="Y9" s="9" t="s">
        <v>44</v>
      </c>
      <c r="Z9" s="9" t="s">
        <v>45</v>
      </c>
      <c r="AA9" s="9" t="s">
        <v>46</v>
      </c>
      <c r="AB9" s="9" t="s">
        <v>47</v>
      </c>
      <c r="AC9" s="9" t="s">
        <v>48</v>
      </c>
      <c r="AD9" s="9" t="s">
        <v>49</v>
      </c>
      <c r="AE9" s="9" t="s">
        <v>50</v>
      </c>
      <c r="AF9" s="9" t="s">
        <v>51</v>
      </c>
      <c r="AG9" s="9" t="s">
        <v>52</v>
      </c>
      <c r="AH9" s="9" t="s">
        <v>53</v>
      </c>
      <c r="AI9" s="9" t="s">
        <v>54</v>
      </c>
      <c r="AJ9" s="9" t="s">
        <v>55</v>
      </c>
      <c r="AK9" s="9" t="s">
        <v>56</v>
      </c>
      <c r="AL9" s="9" t="s">
        <v>57</v>
      </c>
      <c r="AM9" s="9" t="s">
        <v>58</v>
      </c>
      <c r="AN9" s="9" t="s">
        <v>59</v>
      </c>
      <c r="AO9" s="9" t="s">
        <v>60</v>
      </c>
      <c r="AP9" s="9" t="s">
        <v>61</v>
      </c>
      <c r="AQ9" s="10" t="s">
        <v>62</v>
      </c>
      <c r="AR9" s="10" t="s">
        <v>63</v>
      </c>
    </row>
    <row r="10" spans="1:44" ht="27" customHeight="1">
      <c r="A10" s="181" t="s">
        <v>64</v>
      </c>
      <c r="B10" s="11" t="s">
        <v>65</v>
      </c>
      <c r="C10" s="11" t="s">
        <v>66</v>
      </c>
      <c r="D10" s="11" t="s">
        <v>67</v>
      </c>
      <c r="E10" s="11" t="s">
        <v>67</v>
      </c>
      <c r="F10" s="11" t="s">
        <v>66</v>
      </c>
      <c r="G10" s="11" t="s">
        <v>67</v>
      </c>
      <c r="H10" s="11" t="s">
        <v>67</v>
      </c>
      <c r="I10" s="11" t="s">
        <v>66</v>
      </c>
      <c r="J10" s="11" t="s">
        <v>67</v>
      </c>
      <c r="K10" s="11" t="s">
        <v>66</v>
      </c>
      <c r="L10" s="11" t="s">
        <v>67</v>
      </c>
      <c r="M10" s="11" t="s">
        <v>66</v>
      </c>
      <c r="N10" s="11" t="s">
        <v>67</v>
      </c>
      <c r="O10" s="11" t="s">
        <v>67</v>
      </c>
      <c r="P10" s="11" t="s">
        <v>67</v>
      </c>
      <c r="Q10" s="11" t="s">
        <v>67</v>
      </c>
      <c r="R10" s="11" t="s">
        <v>67</v>
      </c>
      <c r="S10" s="11" t="s">
        <v>67</v>
      </c>
      <c r="T10" s="11" t="s">
        <v>67</v>
      </c>
      <c r="U10" s="11" t="s">
        <v>66</v>
      </c>
      <c r="V10" s="11" t="s">
        <v>67</v>
      </c>
      <c r="W10" s="11" t="s">
        <v>67</v>
      </c>
      <c r="X10" s="11" t="s">
        <v>67</v>
      </c>
      <c r="Y10" s="11" t="s">
        <v>67</v>
      </c>
      <c r="Z10" s="11" t="s">
        <v>67</v>
      </c>
      <c r="AA10" s="11" t="s">
        <v>67</v>
      </c>
      <c r="AB10" s="11" t="s">
        <v>67</v>
      </c>
      <c r="AC10" s="11" t="s">
        <v>66</v>
      </c>
      <c r="AD10" s="11" t="s">
        <v>67</v>
      </c>
      <c r="AE10" s="11" t="s">
        <v>66</v>
      </c>
      <c r="AF10" s="11" t="s">
        <v>66</v>
      </c>
      <c r="AG10" s="11" t="s">
        <v>66</v>
      </c>
      <c r="AH10" s="11" t="s">
        <v>66</v>
      </c>
      <c r="AI10" s="11" t="s">
        <v>66</v>
      </c>
      <c r="AJ10" s="11" t="s">
        <v>66</v>
      </c>
      <c r="AK10" s="11" t="s">
        <v>66</v>
      </c>
      <c r="AL10" s="11" t="s">
        <v>67</v>
      </c>
      <c r="AM10" s="11" t="s">
        <v>67</v>
      </c>
      <c r="AN10" s="11" t="s">
        <v>66</v>
      </c>
      <c r="AO10" s="11" t="s">
        <v>66</v>
      </c>
      <c r="AP10" s="11" t="s">
        <v>67</v>
      </c>
      <c r="AQ10" s="11" t="s">
        <v>66</v>
      </c>
      <c r="AR10" s="11" t="s">
        <v>66</v>
      </c>
    </row>
    <row r="11" spans="1:44" ht="27" customHeight="1">
      <c r="A11" s="228"/>
      <c r="B11" s="11" t="s">
        <v>68</v>
      </c>
      <c r="C11" s="11">
        <v>42</v>
      </c>
      <c r="D11" s="11">
        <v>48</v>
      </c>
      <c r="E11" s="11">
        <v>48</v>
      </c>
      <c r="F11" s="11">
        <v>30</v>
      </c>
      <c r="G11" s="11">
        <v>32</v>
      </c>
      <c r="H11" s="11">
        <v>21</v>
      </c>
      <c r="I11" s="11">
        <v>70</v>
      </c>
      <c r="J11" s="11">
        <v>22</v>
      </c>
      <c r="K11" s="11">
        <v>38</v>
      </c>
      <c r="L11" s="11">
        <v>28</v>
      </c>
      <c r="M11" s="11">
        <v>42</v>
      </c>
      <c r="N11" s="11">
        <v>34</v>
      </c>
      <c r="O11" s="11">
        <v>20</v>
      </c>
      <c r="P11" s="11">
        <v>25</v>
      </c>
      <c r="Q11" s="11">
        <v>20</v>
      </c>
      <c r="R11" s="11">
        <v>25</v>
      </c>
      <c r="S11" s="11">
        <v>29</v>
      </c>
      <c r="T11" s="11">
        <v>34</v>
      </c>
      <c r="U11" s="11">
        <v>28</v>
      </c>
      <c r="V11" s="11">
        <v>42</v>
      </c>
      <c r="W11" s="11">
        <v>38</v>
      </c>
      <c r="X11" s="11">
        <v>25</v>
      </c>
      <c r="Y11" s="11">
        <v>47</v>
      </c>
      <c r="Z11" s="11">
        <v>27</v>
      </c>
      <c r="AA11" s="11">
        <v>23</v>
      </c>
      <c r="AB11" s="11">
        <v>23</v>
      </c>
      <c r="AC11" s="11">
        <v>38</v>
      </c>
      <c r="AD11" s="11">
        <v>31</v>
      </c>
      <c r="AE11" s="11">
        <v>68</v>
      </c>
      <c r="AF11" s="11">
        <v>50</v>
      </c>
      <c r="AG11" s="11">
        <v>55</v>
      </c>
      <c r="AH11" s="11">
        <v>35</v>
      </c>
      <c r="AI11" s="11">
        <v>21</v>
      </c>
      <c r="AJ11" s="11">
        <v>32</v>
      </c>
      <c r="AK11" s="11">
        <v>34</v>
      </c>
      <c r="AL11" s="11">
        <v>30</v>
      </c>
      <c r="AM11" s="11">
        <v>32</v>
      </c>
      <c r="AN11" s="11">
        <v>41</v>
      </c>
      <c r="AO11" s="11">
        <v>35</v>
      </c>
      <c r="AP11" s="11">
        <v>31</v>
      </c>
      <c r="AQ11" s="11">
        <v>23</v>
      </c>
      <c r="AR11" s="11">
        <v>46</v>
      </c>
    </row>
    <row r="12" spans="1:44" ht="27" customHeight="1">
      <c r="A12" s="228"/>
      <c r="B12" s="11" t="s">
        <v>69</v>
      </c>
      <c r="C12" s="11">
        <v>6</v>
      </c>
      <c r="D12" s="11">
        <v>6</v>
      </c>
      <c r="E12" s="11">
        <v>4</v>
      </c>
      <c r="F12" s="11">
        <v>4</v>
      </c>
      <c r="G12" s="11">
        <v>5</v>
      </c>
      <c r="H12" s="11">
        <v>5</v>
      </c>
      <c r="I12" s="11">
        <v>7</v>
      </c>
      <c r="J12" s="11">
        <v>7</v>
      </c>
      <c r="K12" s="11">
        <v>7</v>
      </c>
      <c r="L12" s="11">
        <v>5</v>
      </c>
      <c r="M12" s="11">
        <v>6</v>
      </c>
      <c r="N12" s="11">
        <v>12</v>
      </c>
      <c r="O12" s="11">
        <v>2</v>
      </c>
      <c r="P12" s="11">
        <v>2</v>
      </c>
      <c r="Q12" s="11">
        <v>3</v>
      </c>
      <c r="R12" s="11">
        <v>5</v>
      </c>
      <c r="S12" s="11">
        <v>2</v>
      </c>
      <c r="T12" s="11">
        <v>8</v>
      </c>
      <c r="U12" s="11">
        <v>2</v>
      </c>
      <c r="V12" s="11">
        <v>2</v>
      </c>
      <c r="W12" s="11">
        <v>3</v>
      </c>
      <c r="X12" s="11">
        <v>3</v>
      </c>
      <c r="Y12" s="11">
        <v>2</v>
      </c>
      <c r="Z12" s="11">
        <v>5</v>
      </c>
      <c r="AA12" s="11">
        <v>3</v>
      </c>
      <c r="AB12" s="11">
        <v>6</v>
      </c>
      <c r="AC12" s="11">
        <v>9</v>
      </c>
      <c r="AD12" s="11">
        <v>3</v>
      </c>
      <c r="AE12" s="11">
        <v>5</v>
      </c>
      <c r="AF12" s="11">
        <v>4</v>
      </c>
      <c r="AG12" s="11">
        <v>3</v>
      </c>
      <c r="AH12" s="11">
        <v>4</v>
      </c>
      <c r="AI12" s="11">
        <v>1</v>
      </c>
      <c r="AJ12" s="11">
        <v>7</v>
      </c>
      <c r="AK12" s="11">
        <v>5</v>
      </c>
      <c r="AL12" s="11">
        <v>4</v>
      </c>
      <c r="AM12" s="11">
        <v>3</v>
      </c>
      <c r="AN12" s="11">
        <v>8</v>
      </c>
      <c r="AO12" s="11">
        <v>9</v>
      </c>
      <c r="AP12" s="11">
        <v>1</v>
      </c>
      <c r="AQ12" s="11">
        <v>4</v>
      </c>
      <c r="AR12" s="11">
        <v>5</v>
      </c>
    </row>
    <row r="13" spans="1:44" ht="27" customHeight="1">
      <c r="A13" s="228"/>
      <c r="B13" s="11" t="s">
        <v>70</v>
      </c>
      <c r="C13" s="11">
        <v>2022</v>
      </c>
      <c r="D13" s="11">
        <v>2011</v>
      </c>
      <c r="E13" s="11">
        <v>2010</v>
      </c>
      <c r="F13" s="11">
        <v>2023</v>
      </c>
      <c r="G13" s="11">
        <v>2023</v>
      </c>
      <c r="H13" s="11">
        <v>2017</v>
      </c>
      <c r="I13" s="11">
        <v>2004</v>
      </c>
      <c r="J13" s="11">
        <v>2018</v>
      </c>
      <c r="K13" s="11">
        <v>2008</v>
      </c>
      <c r="L13" s="11">
        <v>2021</v>
      </c>
      <c r="M13" s="11">
        <v>2021</v>
      </c>
      <c r="N13" s="11">
        <v>2008</v>
      </c>
      <c r="O13" s="11">
        <v>2019</v>
      </c>
      <c r="P13" s="11">
        <v>2019</v>
      </c>
      <c r="Q13" s="11">
        <v>2018</v>
      </c>
      <c r="R13" s="11">
        <v>2021</v>
      </c>
      <c r="S13" s="11">
        <v>2014</v>
      </c>
      <c r="T13" s="11">
        <v>2020</v>
      </c>
      <c r="U13" s="11">
        <v>2020</v>
      </c>
      <c r="V13" s="11">
        <v>2000</v>
      </c>
      <c r="W13" s="11">
        <v>2008</v>
      </c>
      <c r="X13" s="11">
        <v>2018</v>
      </c>
      <c r="Y13" s="11">
        <v>2019</v>
      </c>
      <c r="Z13" s="11">
        <v>2021</v>
      </c>
      <c r="AA13" s="11">
        <v>2014</v>
      </c>
      <c r="AB13" s="11">
        <v>2012</v>
      </c>
      <c r="AC13" s="11">
        <v>2022</v>
      </c>
      <c r="AD13" s="11">
        <v>2013</v>
      </c>
      <c r="AE13" s="11">
        <v>2022</v>
      </c>
      <c r="AF13" s="11">
        <v>2022</v>
      </c>
      <c r="AG13" s="11">
        <v>2023</v>
      </c>
      <c r="AH13" s="11">
        <v>2023</v>
      </c>
      <c r="AI13" s="11">
        <v>2021</v>
      </c>
      <c r="AJ13" s="11">
        <v>2024</v>
      </c>
      <c r="AK13" s="11">
        <v>2022</v>
      </c>
      <c r="AL13" s="11">
        <v>2017</v>
      </c>
      <c r="AM13" s="11">
        <v>2003</v>
      </c>
      <c r="AN13" s="11">
        <v>2009</v>
      </c>
      <c r="AO13" s="11">
        <v>2023</v>
      </c>
      <c r="AP13" s="11">
        <v>1998</v>
      </c>
      <c r="AQ13" s="11">
        <v>2022</v>
      </c>
      <c r="AR13" s="11">
        <v>2023</v>
      </c>
    </row>
    <row r="14" spans="1:44" ht="27" customHeight="1">
      <c r="A14" s="229"/>
      <c r="B14" s="11" t="s">
        <v>71</v>
      </c>
      <c r="C14" s="11" t="s">
        <v>72</v>
      </c>
      <c r="D14" s="11" t="s">
        <v>73</v>
      </c>
      <c r="E14" s="11" t="s">
        <v>74</v>
      </c>
      <c r="F14" s="11" t="s">
        <v>75</v>
      </c>
      <c r="G14" s="11" t="s">
        <v>76</v>
      </c>
      <c r="H14" s="11" t="s">
        <v>77</v>
      </c>
      <c r="I14" s="11" t="s">
        <v>78</v>
      </c>
      <c r="J14" s="11" t="s">
        <v>79</v>
      </c>
      <c r="K14" s="11" t="s">
        <v>80</v>
      </c>
      <c r="L14" s="11" t="s">
        <v>81</v>
      </c>
      <c r="M14" s="11" t="s">
        <v>82</v>
      </c>
      <c r="N14" s="11" t="s">
        <v>83</v>
      </c>
      <c r="O14" s="11" t="s">
        <v>84</v>
      </c>
      <c r="P14" s="11" t="s">
        <v>85</v>
      </c>
      <c r="Q14" s="11" t="s">
        <v>86</v>
      </c>
      <c r="R14" s="11" t="s">
        <v>87</v>
      </c>
      <c r="S14" s="11" t="s">
        <v>88</v>
      </c>
      <c r="T14" s="11" t="s">
        <v>75</v>
      </c>
      <c r="U14" s="11" t="s">
        <v>89</v>
      </c>
      <c r="V14" s="11" t="s">
        <v>90</v>
      </c>
      <c r="W14" s="11" t="s">
        <v>91</v>
      </c>
      <c r="X14" s="11" t="s">
        <v>92</v>
      </c>
      <c r="Y14" s="11" t="s">
        <v>93</v>
      </c>
      <c r="Z14" s="11" t="s">
        <v>94</v>
      </c>
      <c r="AA14" s="11" t="s">
        <v>95</v>
      </c>
      <c r="AB14" s="11" t="s">
        <v>96</v>
      </c>
      <c r="AC14" s="11" t="s">
        <v>97</v>
      </c>
      <c r="AD14" s="11" t="s">
        <v>98</v>
      </c>
      <c r="AE14" s="11" t="s">
        <v>99</v>
      </c>
      <c r="AF14" s="11" t="s">
        <v>100</v>
      </c>
      <c r="AG14" s="11" t="s">
        <v>101</v>
      </c>
      <c r="AH14" s="11" t="s">
        <v>102</v>
      </c>
      <c r="AI14" s="11" t="s">
        <v>103</v>
      </c>
      <c r="AJ14" s="11" t="s">
        <v>104</v>
      </c>
      <c r="AK14" s="11" t="s">
        <v>105</v>
      </c>
      <c r="AL14" s="11" t="s">
        <v>106</v>
      </c>
      <c r="AM14" s="11" t="s">
        <v>107</v>
      </c>
      <c r="AN14" s="11" t="s">
        <v>108</v>
      </c>
      <c r="AO14" s="11" t="s">
        <v>109</v>
      </c>
      <c r="AP14" s="11" t="s">
        <v>110</v>
      </c>
      <c r="AQ14" s="11" t="s">
        <v>111</v>
      </c>
      <c r="AR14" s="11" t="s">
        <v>112</v>
      </c>
    </row>
    <row r="15" spans="1:44">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row>
    <row r="16" spans="1:44" ht="32.25" customHeight="1">
      <c r="A16" s="178" t="s">
        <v>113</v>
      </c>
      <c r="B16" s="11" t="s">
        <v>114</v>
      </c>
      <c r="C16" s="11" t="s">
        <v>115</v>
      </c>
      <c r="D16" s="11" t="s">
        <v>116</v>
      </c>
      <c r="E16" s="11" t="s">
        <v>117</v>
      </c>
      <c r="F16" s="11" t="s">
        <v>117</v>
      </c>
      <c r="G16" s="11" t="s">
        <v>118</v>
      </c>
      <c r="H16" s="11" t="s">
        <v>117</v>
      </c>
      <c r="I16" s="11" t="s">
        <v>119</v>
      </c>
      <c r="J16" s="11" t="s">
        <v>120</v>
      </c>
      <c r="K16" s="11" t="s">
        <v>121</v>
      </c>
      <c r="L16" s="11" t="s">
        <v>122</v>
      </c>
      <c r="M16" s="11" t="s">
        <v>116</v>
      </c>
      <c r="N16" s="11" t="s">
        <v>123</v>
      </c>
      <c r="O16" s="11" t="s">
        <v>124</v>
      </c>
      <c r="P16" s="11" t="s">
        <v>122</v>
      </c>
      <c r="Q16" s="11" t="s">
        <v>116</v>
      </c>
      <c r="R16" s="11" t="s">
        <v>120</v>
      </c>
      <c r="S16" s="11" t="s">
        <v>125</v>
      </c>
      <c r="T16" s="11" t="s">
        <v>125</v>
      </c>
      <c r="U16" s="11" t="s">
        <v>126</v>
      </c>
      <c r="V16" s="11" t="s">
        <v>122</v>
      </c>
      <c r="W16" s="11" t="s">
        <v>120</v>
      </c>
      <c r="X16" s="11" t="s">
        <v>123</v>
      </c>
      <c r="Y16" s="11" t="s">
        <v>120</v>
      </c>
      <c r="Z16" s="11" t="s">
        <v>116</v>
      </c>
      <c r="AA16" s="11" t="s">
        <v>116</v>
      </c>
      <c r="AB16" s="11" t="s">
        <v>116</v>
      </c>
      <c r="AC16" s="11" t="s">
        <v>127</v>
      </c>
      <c r="AD16" s="11" t="s">
        <v>127</v>
      </c>
      <c r="AE16" s="11" t="s">
        <v>127</v>
      </c>
      <c r="AF16" s="11" t="s">
        <v>127</v>
      </c>
      <c r="AG16" s="11" t="s">
        <v>127</v>
      </c>
      <c r="AH16" s="11" t="s">
        <v>127</v>
      </c>
      <c r="AI16" s="11" t="s">
        <v>128</v>
      </c>
      <c r="AJ16" s="11" t="s">
        <v>127</v>
      </c>
      <c r="AK16" s="11" t="s">
        <v>127</v>
      </c>
      <c r="AL16" s="11" t="s">
        <v>127</v>
      </c>
      <c r="AM16" s="11" t="s">
        <v>127</v>
      </c>
      <c r="AN16" s="11" t="s">
        <v>127</v>
      </c>
      <c r="AO16" s="11" t="s">
        <v>127</v>
      </c>
      <c r="AP16" s="11" t="s">
        <v>127</v>
      </c>
      <c r="AQ16" s="11" t="s">
        <v>127</v>
      </c>
      <c r="AR16" s="11" t="s">
        <v>127</v>
      </c>
    </row>
    <row r="17" spans="1:44" ht="32.25" customHeight="1">
      <c r="A17" s="224"/>
      <c r="B17" s="11" t="s">
        <v>129</v>
      </c>
      <c r="C17" s="11" t="s">
        <v>130</v>
      </c>
      <c r="D17" s="11" t="s">
        <v>130</v>
      </c>
      <c r="E17" s="11" t="s">
        <v>130</v>
      </c>
      <c r="F17" s="11" t="s">
        <v>131</v>
      </c>
      <c r="G17" s="11" t="s">
        <v>132</v>
      </c>
      <c r="H17" s="11" t="s">
        <v>131</v>
      </c>
      <c r="I17" s="11" t="s">
        <v>132</v>
      </c>
      <c r="J17" s="11" t="s">
        <v>132</v>
      </c>
      <c r="K17" s="11" t="s">
        <v>132</v>
      </c>
      <c r="L17" s="11" t="s">
        <v>132</v>
      </c>
      <c r="M17" s="11" t="s">
        <v>132</v>
      </c>
      <c r="N17" s="11" t="s">
        <v>132</v>
      </c>
      <c r="O17" s="11" t="s">
        <v>132</v>
      </c>
      <c r="P17" s="11" t="s">
        <v>132</v>
      </c>
      <c r="Q17" s="11" t="s">
        <v>132</v>
      </c>
      <c r="R17" s="11" t="s">
        <v>132</v>
      </c>
      <c r="S17" s="11" t="s">
        <v>132</v>
      </c>
      <c r="T17" s="11" t="s">
        <v>132</v>
      </c>
      <c r="U17" s="11" t="s">
        <v>132</v>
      </c>
      <c r="V17" s="11" t="s">
        <v>132</v>
      </c>
      <c r="W17" s="11" t="s">
        <v>132</v>
      </c>
      <c r="X17" s="11" t="s">
        <v>132</v>
      </c>
      <c r="Y17" s="11" t="s">
        <v>132</v>
      </c>
      <c r="Z17" s="11" t="s">
        <v>132</v>
      </c>
      <c r="AA17" s="11" t="s">
        <v>132</v>
      </c>
      <c r="AB17" s="11" t="s">
        <v>132</v>
      </c>
      <c r="AC17" s="11" t="s">
        <v>131</v>
      </c>
      <c r="AD17" s="11" t="s">
        <v>131</v>
      </c>
      <c r="AE17" s="11" t="s">
        <v>131</v>
      </c>
      <c r="AF17" s="11" t="s">
        <v>131</v>
      </c>
      <c r="AG17" s="11" t="s">
        <v>131</v>
      </c>
      <c r="AH17" s="11" t="s">
        <v>131</v>
      </c>
      <c r="AI17" s="11" t="s">
        <v>132</v>
      </c>
      <c r="AJ17" s="11" t="s">
        <v>131</v>
      </c>
      <c r="AK17" s="11" t="s">
        <v>131</v>
      </c>
      <c r="AL17" s="11" t="s">
        <v>131</v>
      </c>
      <c r="AM17" s="11" t="s">
        <v>132</v>
      </c>
      <c r="AN17" s="11" t="s">
        <v>131</v>
      </c>
      <c r="AO17" s="11" t="s">
        <v>131</v>
      </c>
      <c r="AP17" s="11" t="s">
        <v>131</v>
      </c>
      <c r="AQ17" s="11" t="s">
        <v>131</v>
      </c>
      <c r="AR17" s="11" t="s">
        <v>131</v>
      </c>
    </row>
    <row r="18" spans="1:44" ht="32.25" customHeight="1">
      <c r="A18" s="224"/>
      <c r="B18" s="11" t="s">
        <v>133</v>
      </c>
      <c r="C18" s="14" t="s">
        <v>134</v>
      </c>
      <c r="D18" s="14" t="s">
        <v>135</v>
      </c>
      <c r="E18" s="14" t="s">
        <v>135</v>
      </c>
      <c r="F18" s="11" t="s">
        <v>135</v>
      </c>
      <c r="G18" s="14" t="s">
        <v>134</v>
      </c>
      <c r="H18" s="11" t="s">
        <v>135</v>
      </c>
      <c r="I18" s="14" t="s">
        <v>135</v>
      </c>
      <c r="J18" s="14" t="s">
        <v>135</v>
      </c>
      <c r="K18" s="14" t="s">
        <v>134</v>
      </c>
      <c r="L18" s="14" t="s">
        <v>134</v>
      </c>
      <c r="M18" s="14" t="s">
        <v>135</v>
      </c>
      <c r="N18" s="14" t="s">
        <v>134</v>
      </c>
      <c r="O18" s="14" t="s">
        <v>134</v>
      </c>
      <c r="P18" s="14" t="s">
        <v>134</v>
      </c>
      <c r="Q18" s="14" t="s">
        <v>134</v>
      </c>
      <c r="R18" s="14" t="s">
        <v>134</v>
      </c>
      <c r="S18" s="14" t="s">
        <v>134</v>
      </c>
      <c r="T18" s="14" t="s">
        <v>134</v>
      </c>
      <c r="U18" s="14" t="s">
        <v>135</v>
      </c>
      <c r="V18" s="14" t="s">
        <v>134</v>
      </c>
      <c r="W18" s="14" t="s">
        <v>134</v>
      </c>
      <c r="X18" s="14" t="s">
        <v>134</v>
      </c>
      <c r="Y18" s="14" t="s">
        <v>134</v>
      </c>
      <c r="Z18" s="14" t="s">
        <v>134</v>
      </c>
      <c r="AA18" s="14" t="s">
        <v>135</v>
      </c>
      <c r="AB18" s="14" t="s">
        <v>135</v>
      </c>
      <c r="AC18" s="11" t="s">
        <v>135</v>
      </c>
      <c r="AD18" s="11" t="s">
        <v>135</v>
      </c>
      <c r="AE18" s="11" t="s">
        <v>135</v>
      </c>
      <c r="AF18" s="11" t="s">
        <v>135</v>
      </c>
      <c r="AG18" s="11" t="s">
        <v>135</v>
      </c>
      <c r="AH18" s="11" t="s">
        <v>135</v>
      </c>
      <c r="AI18" s="14" t="s">
        <v>135</v>
      </c>
      <c r="AJ18" s="11" t="s">
        <v>134</v>
      </c>
      <c r="AK18" s="11" t="s">
        <v>135</v>
      </c>
      <c r="AL18" s="11" t="s">
        <v>135</v>
      </c>
      <c r="AM18" s="14" t="s">
        <v>135</v>
      </c>
      <c r="AN18" s="11" t="s">
        <v>135</v>
      </c>
      <c r="AO18" s="11" t="s">
        <v>135</v>
      </c>
      <c r="AP18" s="11" t="s">
        <v>135</v>
      </c>
      <c r="AQ18" s="11" t="s">
        <v>135</v>
      </c>
      <c r="AR18" s="11" t="s">
        <v>135</v>
      </c>
    </row>
    <row r="19" spans="1:44" ht="32.25" customHeight="1">
      <c r="A19" s="224"/>
      <c r="B19" s="11" t="s">
        <v>136</v>
      </c>
      <c r="C19" s="11" t="s">
        <v>137</v>
      </c>
      <c r="D19" s="11"/>
      <c r="E19" s="11"/>
      <c r="F19" s="11"/>
      <c r="G19" s="11" t="s">
        <v>138</v>
      </c>
      <c r="H19" s="11"/>
      <c r="I19" s="11"/>
      <c r="J19" s="11"/>
      <c r="K19" s="11" t="s">
        <v>139</v>
      </c>
      <c r="L19" s="11" t="s">
        <v>140</v>
      </c>
      <c r="M19" s="11"/>
      <c r="N19" s="11" t="s">
        <v>141</v>
      </c>
      <c r="O19" s="11" t="s">
        <v>142</v>
      </c>
      <c r="P19" s="11" t="s">
        <v>143</v>
      </c>
      <c r="Q19" s="11" t="s">
        <v>144</v>
      </c>
      <c r="R19" s="11" t="s">
        <v>140</v>
      </c>
      <c r="S19" s="11" t="s">
        <v>145</v>
      </c>
      <c r="T19" s="11" t="s">
        <v>146</v>
      </c>
      <c r="U19" s="11"/>
      <c r="V19" s="11" t="s">
        <v>147</v>
      </c>
      <c r="W19" s="11" t="s">
        <v>148</v>
      </c>
      <c r="X19" s="11" t="s">
        <v>149</v>
      </c>
      <c r="Y19" s="11" t="s">
        <v>150</v>
      </c>
      <c r="Z19" s="11" t="s">
        <v>151</v>
      </c>
      <c r="AA19" s="11"/>
      <c r="AB19" s="11"/>
      <c r="AC19" s="11"/>
      <c r="AD19" s="11"/>
      <c r="AE19" s="11"/>
      <c r="AF19" s="11"/>
      <c r="AG19" s="11"/>
      <c r="AH19" s="11"/>
      <c r="AI19" s="11"/>
      <c r="AJ19" s="11" t="s">
        <v>152</v>
      </c>
      <c r="AK19" s="11"/>
      <c r="AL19" s="11"/>
      <c r="AM19" s="11"/>
      <c r="AN19" s="11"/>
      <c r="AO19" s="11"/>
      <c r="AP19" s="11"/>
      <c r="AQ19" s="11"/>
      <c r="AR19" s="11"/>
    </row>
    <row r="20" spans="1:44" ht="32.25" customHeight="1">
      <c r="A20" s="224"/>
      <c r="B20" s="11" t="s">
        <v>153</v>
      </c>
      <c r="C20" s="11" t="s">
        <v>154</v>
      </c>
      <c r="D20" s="11" t="s">
        <v>155</v>
      </c>
      <c r="E20" s="11" t="s">
        <v>156</v>
      </c>
      <c r="F20" s="11" t="s">
        <v>157</v>
      </c>
      <c r="G20" s="11" t="s">
        <v>158</v>
      </c>
      <c r="H20" s="11" t="s">
        <v>155</v>
      </c>
      <c r="I20" s="11" t="s">
        <v>159</v>
      </c>
      <c r="J20" s="11" t="s">
        <v>160</v>
      </c>
      <c r="K20" s="11" t="s">
        <v>158</v>
      </c>
      <c r="L20" s="11" t="s">
        <v>156</v>
      </c>
      <c r="M20" s="11" t="s">
        <v>161</v>
      </c>
      <c r="N20" s="11" t="s">
        <v>155</v>
      </c>
      <c r="O20" s="11" t="s">
        <v>162</v>
      </c>
      <c r="P20" s="11" t="s">
        <v>158</v>
      </c>
      <c r="Q20" s="11" t="s">
        <v>161</v>
      </c>
      <c r="R20" s="11" t="s">
        <v>163</v>
      </c>
      <c r="S20" s="11" t="s">
        <v>164</v>
      </c>
      <c r="T20" s="11" t="s">
        <v>154</v>
      </c>
      <c r="U20" s="11" t="s">
        <v>161</v>
      </c>
      <c r="V20" s="11" t="s">
        <v>158</v>
      </c>
      <c r="W20" s="11" t="s">
        <v>160</v>
      </c>
      <c r="X20" s="11" t="s">
        <v>160</v>
      </c>
      <c r="Y20" s="11" t="s">
        <v>155</v>
      </c>
      <c r="Z20" s="11" t="s">
        <v>165</v>
      </c>
      <c r="AA20" s="11" t="s">
        <v>158</v>
      </c>
      <c r="AB20" s="11" t="s">
        <v>160</v>
      </c>
      <c r="AC20" s="11" t="s">
        <v>166</v>
      </c>
      <c r="AD20" s="11" t="s">
        <v>167</v>
      </c>
      <c r="AE20" s="11" t="s">
        <v>161</v>
      </c>
      <c r="AF20" s="11" t="s">
        <v>161</v>
      </c>
      <c r="AG20" s="11" t="s">
        <v>162</v>
      </c>
      <c r="AH20" s="11" t="s">
        <v>160</v>
      </c>
      <c r="AI20" s="11" t="s">
        <v>168</v>
      </c>
      <c r="AJ20" s="11" t="s">
        <v>160</v>
      </c>
      <c r="AK20" s="11" t="s">
        <v>169</v>
      </c>
      <c r="AL20" s="11" t="s">
        <v>160</v>
      </c>
      <c r="AM20" s="11" t="s">
        <v>159</v>
      </c>
      <c r="AN20" s="11" t="s">
        <v>158</v>
      </c>
      <c r="AO20" s="11" t="s">
        <v>159</v>
      </c>
      <c r="AP20" s="11" t="s">
        <v>170</v>
      </c>
      <c r="AQ20" s="11" t="s">
        <v>171</v>
      </c>
      <c r="AR20" s="11" t="s">
        <v>168</v>
      </c>
    </row>
    <row r="21" spans="1:44" ht="32.25" customHeight="1">
      <c r="A21" s="225"/>
      <c r="B21" s="11" t="s">
        <v>172</v>
      </c>
      <c r="C21" s="11">
        <v>6</v>
      </c>
      <c r="D21" s="11">
        <v>5</v>
      </c>
      <c r="E21" s="11">
        <v>5</v>
      </c>
      <c r="F21" s="11">
        <v>5</v>
      </c>
      <c r="G21" s="11">
        <v>3</v>
      </c>
      <c r="H21" s="11">
        <v>3</v>
      </c>
      <c r="I21" s="11">
        <v>6</v>
      </c>
      <c r="J21" s="11">
        <v>1</v>
      </c>
      <c r="K21" s="11">
        <v>3</v>
      </c>
      <c r="L21" s="11">
        <v>1</v>
      </c>
      <c r="M21" s="11">
        <v>1</v>
      </c>
      <c r="N21" s="11">
        <v>2</v>
      </c>
      <c r="O21" s="11">
        <v>3</v>
      </c>
      <c r="P21" s="11">
        <v>1</v>
      </c>
      <c r="Q21" s="11">
        <v>1</v>
      </c>
      <c r="R21" s="11">
        <v>1</v>
      </c>
      <c r="S21" s="11">
        <v>7</v>
      </c>
      <c r="T21" s="11">
        <v>2</v>
      </c>
      <c r="U21" s="11">
        <v>3</v>
      </c>
      <c r="V21" s="11">
        <v>1</v>
      </c>
      <c r="W21" s="11">
        <v>1</v>
      </c>
      <c r="X21" s="11">
        <v>1</v>
      </c>
      <c r="Y21" s="11">
        <v>1</v>
      </c>
      <c r="Z21" s="11">
        <v>6</v>
      </c>
      <c r="AA21" s="11">
        <v>6</v>
      </c>
      <c r="AB21" s="11">
        <v>5</v>
      </c>
      <c r="AC21" s="11">
        <v>6</v>
      </c>
      <c r="AD21" s="11">
        <v>6</v>
      </c>
      <c r="AE21" s="11">
        <v>6</v>
      </c>
      <c r="AF21" s="11">
        <v>5</v>
      </c>
      <c r="AG21" s="11">
        <v>5</v>
      </c>
      <c r="AH21" s="11">
        <v>6</v>
      </c>
      <c r="AI21" s="11">
        <v>6</v>
      </c>
      <c r="AJ21" s="11">
        <v>6</v>
      </c>
      <c r="AK21" s="11">
        <v>6</v>
      </c>
      <c r="AL21" s="11">
        <v>6</v>
      </c>
      <c r="AM21" s="11">
        <v>7</v>
      </c>
      <c r="AN21" s="11">
        <v>6</v>
      </c>
      <c r="AO21" s="11">
        <v>6</v>
      </c>
      <c r="AP21" s="11">
        <v>7</v>
      </c>
      <c r="AQ21" s="11">
        <v>6</v>
      </c>
      <c r="AR21" s="11">
        <v>6</v>
      </c>
    </row>
    <row r="22" spans="1:44" ht="15.7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row>
    <row r="23" spans="1:44" ht="30" customHeight="1">
      <c r="A23" s="178" t="s">
        <v>173</v>
      </c>
      <c r="B23" s="11" t="s">
        <v>174</v>
      </c>
      <c r="C23" s="11" t="s">
        <v>175</v>
      </c>
      <c r="D23" s="11" t="s">
        <v>176</v>
      </c>
      <c r="E23" s="11" t="s">
        <v>177</v>
      </c>
      <c r="F23" s="11" t="s">
        <v>178</v>
      </c>
      <c r="G23" s="11" t="s">
        <v>179</v>
      </c>
      <c r="H23" s="11" t="s">
        <v>180</v>
      </c>
      <c r="I23" s="11" t="s">
        <v>181</v>
      </c>
      <c r="J23" s="11" t="s">
        <v>182</v>
      </c>
      <c r="K23" s="11" t="s">
        <v>183</v>
      </c>
      <c r="L23" s="11" t="s">
        <v>184</v>
      </c>
      <c r="M23" s="11" t="s">
        <v>185</v>
      </c>
      <c r="N23" s="11" t="s">
        <v>178</v>
      </c>
      <c r="O23" s="11" t="s">
        <v>178</v>
      </c>
      <c r="P23" s="11" t="s">
        <v>186</v>
      </c>
      <c r="Q23" s="11" t="s">
        <v>187</v>
      </c>
      <c r="R23" s="11" t="s">
        <v>186</v>
      </c>
      <c r="S23" s="11" t="s">
        <v>188</v>
      </c>
      <c r="T23" s="11" t="s">
        <v>189</v>
      </c>
      <c r="U23" s="11" t="s">
        <v>190</v>
      </c>
      <c r="V23" s="11" t="s">
        <v>191</v>
      </c>
      <c r="W23" s="11" t="s">
        <v>192</v>
      </c>
      <c r="X23" s="11" t="s">
        <v>193</v>
      </c>
      <c r="Y23" s="11" t="s">
        <v>186</v>
      </c>
      <c r="Z23" s="11" t="s">
        <v>194</v>
      </c>
      <c r="AA23" s="11" t="s">
        <v>195</v>
      </c>
      <c r="AB23" s="11" t="s">
        <v>196</v>
      </c>
      <c r="AC23" s="11" t="s">
        <v>197</v>
      </c>
      <c r="AD23" s="11" t="s">
        <v>194</v>
      </c>
      <c r="AE23" s="11" t="s">
        <v>198</v>
      </c>
      <c r="AF23" s="11" t="s">
        <v>186</v>
      </c>
      <c r="AG23" s="11" t="s">
        <v>199</v>
      </c>
      <c r="AH23" s="11" t="s">
        <v>180</v>
      </c>
      <c r="AI23" s="11" t="s">
        <v>200</v>
      </c>
      <c r="AJ23" s="11" t="s">
        <v>201</v>
      </c>
      <c r="AK23" s="11" t="s">
        <v>202</v>
      </c>
      <c r="AL23" s="11" t="s">
        <v>195</v>
      </c>
      <c r="AM23" s="11" t="s">
        <v>195</v>
      </c>
      <c r="AN23" s="11" t="s">
        <v>203</v>
      </c>
      <c r="AO23" s="11" t="s">
        <v>186</v>
      </c>
      <c r="AP23" s="11" t="s">
        <v>204</v>
      </c>
      <c r="AQ23" s="11" t="s">
        <v>186</v>
      </c>
      <c r="AR23" s="11" t="s">
        <v>205</v>
      </c>
    </row>
    <row r="24" spans="1:44" ht="30" customHeight="1">
      <c r="A24" s="224"/>
      <c r="B24" s="11" t="s">
        <v>206</v>
      </c>
      <c r="C24" s="11" t="s">
        <v>207</v>
      </c>
      <c r="D24" s="11" t="s">
        <v>208</v>
      </c>
      <c r="E24" s="11" t="s">
        <v>209</v>
      </c>
      <c r="F24" s="11" t="s">
        <v>210</v>
      </c>
      <c r="G24" s="11" t="s">
        <v>211</v>
      </c>
      <c r="H24" s="11" t="s">
        <v>212</v>
      </c>
      <c r="I24" s="11" t="s">
        <v>213</v>
      </c>
      <c r="J24" s="11" t="s">
        <v>214</v>
      </c>
      <c r="K24" s="11" t="s">
        <v>215</v>
      </c>
      <c r="L24" s="11" t="s">
        <v>216</v>
      </c>
      <c r="M24" s="11" t="s">
        <v>217</v>
      </c>
      <c r="N24" s="11" t="s">
        <v>214</v>
      </c>
      <c r="O24" s="11" t="s">
        <v>218</v>
      </c>
      <c r="P24" s="11" t="s">
        <v>219</v>
      </c>
      <c r="Q24" s="11" t="s">
        <v>220</v>
      </c>
      <c r="R24" s="11" t="s">
        <v>221</v>
      </c>
      <c r="S24" s="11" t="s">
        <v>222</v>
      </c>
      <c r="T24" s="11" t="s">
        <v>216</v>
      </c>
      <c r="U24" s="11" t="s">
        <v>223</v>
      </c>
      <c r="V24" s="11" t="s">
        <v>216</v>
      </c>
      <c r="W24" s="11" t="s">
        <v>224</v>
      </c>
      <c r="X24" s="11" t="s">
        <v>225</v>
      </c>
      <c r="Y24" s="11" t="s">
        <v>226</v>
      </c>
      <c r="Z24" s="11" t="s">
        <v>227</v>
      </c>
      <c r="AA24" s="11" t="s">
        <v>226</v>
      </c>
      <c r="AB24" s="11" t="s">
        <v>228</v>
      </c>
      <c r="AC24" s="11" t="s">
        <v>229</v>
      </c>
      <c r="AD24" s="11" t="s">
        <v>230</v>
      </c>
      <c r="AE24" s="11" t="s">
        <v>231</v>
      </c>
      <c r="AF24" s="11" t="s">
        <v>230</v>
      </c>
      <c r="AG24" s="11" t="s">
        <v>229</v>
      </c>
      <c r="AH24" s="11" t="s">
        <v>232</v>
      </c>
      <c r="AI24" s="11" t="s">
        <v>233</v>
      </c>
      <c r="AJ24" s="11" t="s">
        <v>234</v>
      </c>
      <c r="AK24" s="11" t="s">
        <v>235</v>
      </c>
      <c r="AL24" s="11" t="s">
        <v>230</v>
      </c>
      <c r="AM24" s="11" t="s">
        <v>230</v>
      </c>
      <c r="AN24" s="11" t="s">
        <v>236</v>
      </c>
      <c r="AO24" s="11" t="s">
        <v>230</v>
      </c>
      <c r="AP24" s="11" t="s">
        <v>237</v>
      </c>
      <c r="AQ24" s="11" t="s">
        <v>230</v>
      </c>
      <c r="AR24" s="11" t="s">
        <v>236</v>
      </c>
    </row>
    <row r="25" spans="1:44" ht="30" customHeight="1">
      <c r="A25" s="224"/>
      <c r="B25" s="11" t="s">
        <v>238</v>
      </c>
      <c r="C25" s="11" t="s">
        <v>239</v>
      </c>
      <c r="D25" s="11" t="s">
        <v>240</v>
      </c>
      <c r="E25" s="11" t="s">
        <v>241</v>
      </c>
      <c r="F25" s="11" t="s">
        <v>242</v>
      </c>
      <c r="G25" s="11" t="s">
        <v>243</v>
      </c>
      <c r="H25" s="11" t="s">
        <v>244</v>
      </c>
      <c r="I25" s="11" t="s">
        <v>245</v>
      </c>
      <c r="J25" s="11" t="s">
        <v>246</v>
      </c>
      <c r="K25" s="11" t="s">
        <v>247</v>
      </c>
      <c r="L25" s="11" t="s">
        <v>248</v>
      </c>
      <c r="M25" s="11" t="s">
        <v>249</v>
      </c>
      <c r="N25" s="11" t="s">
        <v>250</v>
      </c>
      <c r="O25" s="11" t="s">
        <v>251</v>
      </c>
      <c r="P25" s="11" t="s">
        <v>252</v>
      </c>
      <c r="Q25" s="11" t="s">
        <v>253</v>
      </c>
      <c r="R25" s="11" t="s">
        <v>254</v>
      </c>
      <c r="S25" s="11" t="s">
        <v>255</v>
      </c>
      <c r="T25" s="11" t="s">
        <v>256</v>
      </c>
      <c r="U25" s="11" t="s">
        <v>257</v>
      </c>
      <c r="V25" s="11" t="s">
        <v>258</v>
      </c>
      <c r="W25" s="11" t="s">
        <v>259</v>
      </c>
      <c r="X25" s="11" t="s">
        <v>260</v>
      </c>
      <c r="Y25" s="11" t="s">
        <v>261</v>
      </c>
      <c r="Z25" s="11" t="s">
        <v>262</v>
      </c>
      <c r="AA25" s="11" t="s">
        <v>263</v>
      </c>
      <c r="AB25" s="11" t="s">
        <v>264</v>
      </c>
      <c r="AC25" s="11" t="s">
        <v>265</v>
      </c>
      <c r="AD25" s="11" t="s">
        <v>266</v>
      </c>
      <c r="AE25" s="11" t="s">
        <v>267</v>
      </c>
      <c r="AF25" s="11" t="s">
        <v>268</v>
      </c>
      <c r="AG25" s="11" t="s">
        <v>269</v>
      </c>
      <c r="AH25" s="11" t="s">
        <v>270</v>
      </c>
      <c r="AI25" s="11" t="s">
        <v>271</v>
      </c>
      <c r="AJ25" s="11" t="s">
        <v>272</v>
      </c>
      <c r="AK25" s="11" t="s">
        <v>273</v>
      </c>
      <c r="AL25" s="11" t="s">
        <v>274</v>
      </c>
      <c r="AM25" s="11" t="s">
        <v>275</v>
      </c>
      <c r="AN25" s="11" t="s">
        <v>276</v>
      </c>
      <c r="AO25" s="11" t="s">
        <v>277</v>
      </c>
      <c r="AP25" s="11" t="s">
        <v>278</v>
      </c>
      <c r="AQ25" s="11" t="s">
        <v>279</v>
      </c>
      <c r="AR25" s="11" t="s">
        <v>280</v>
      </c>
    </row>
    <row r="26" spans="1:44" ht="30" customHeight="1">
      <c r="A26" s="224"/>
      <c r="B26" s="11" t="s">
        <v>281</v>
      </c>
      <c r="C26" s="11" t="s">
        <v>134</v>
      </c>
      <c r="D26" s="11" t="s">
        <v>282</v>
      </c>
      <c r="E26" s="11" t="s">
        <v>282</v>
      </c>
      <c r="F26" s="11" t="s">
        <v>282</v>
      </c>
      <c r="G26" s="11" t="s">
        <v>282</v>
      </c>
      <c r="H26" s="11" t="s">
        <v>282</v>
      </c>
      <c r="I26" s="15" t="s">
        <v>283</v>
      </c>
      <c r="J26" s="15" t="s">
        <v>284</v>
      </c>
      <c r="K26" s="15" t="s">
        <v>284</v>
      </c>
      <c r="L26" s="11" t="s">
        <v>283</v>
      </c>
      <c r="M26" s="15" t="s">
        <v>284</v>
      </c>
      <c r="N26" s="15" t="s">
        <v>284</v>
      </c>
      <c r="O26" s="15" t="s">
        <v>283</v>
      </c>
      <c r="P26" s="15" t="s">
        <v>284</v>
      </c>
      <c r="Q26" s="15" t="s">
        <v>284</v>
      </c>
      <c r="R26" s="15" t="s">
        <v>283</v>
      </c>
      <c r="S26" s="16" t="s">
        <v>284</v>
      </c>
      <c r="T26" s="15" t="s">
        <v>284</v>
      </c>
      <c r="U26" s="15" t="s">
        <v>285</v>
      </c>
      <c r="V26" s="15" t="s">
        <v>283</v>
      </c>
      <c r="W26" s="15" t="s">
        <v>283</v>
      </c>
      <c r="X26" s="15" t="s">
        <v>284</v>
      </c>
      <c r="Y26" s="16" t="s">
        <v>284</v>
      </c>
      <c r="Z26" s="15" t="s">
        <v>283</v>
      </c>
      <c r="AA26" s="15" t="s">
        <v>282</v>
      </c>
      <c r="AB26" s="15" t="s">
        <v>282</v>
      </c>
      <c r="AC26" s="11" t="s">
        <v>134</v>
      </c>
      <c r="AD26" s="11" t="s">
        <v>134</v>
      </c>
      <c r="AE26" s="11" t="s">
        <v>134</v>
      </c>
      <c r="AF26" s="11" t="s">
        <v>134</v>
      </c>
      <c r="AG26" s="11" t="s">
        <v>134</v>
      </c>
      <c r="AH26" s="11" t="s">
        <v>134</v>
      </c>
      <c r="AI26" s="11" t="s">
        <v>134</v>
      </c>
      <c r="AJ26" s="11" t="s">
        <v>134</v>
      </c>
      <c r="AK26" s="11" t="s">
        <v>134</v>
      </c>
      <c r="AL26" s="16" t="s">
        <v>282</v>
      </c>
      <c r="AM26" s="11" t="s">
        <v>134</v>
      </c>
      <c r="AN26" s="11" t="s">
        <v>134</v>
      </c>
      <c r="AO26" s="11" t="s">
        <v>134</v>
      </c>
      <c r="AP26" s="11" t="s">
        <v>134</v>
      </c>
      <c r="AQ26" s="11" t="s">
        <v>134</v>
      </c>
      <c r="AR26" s="11" t="s">
        <v>134</v>
      </c>
    </row>
    <row r="27" spans="1:44" ht="30" customHeight="1">
      <c r="A27" s="224"/>
      <c r="B27" s="11" t="s">
        <v>286</v>
      </c>
      <c r="C27" s="11"/>
      <c r="D27" s="14" t="s">
        <v>287</v>
      </c>
      <c r="E27" s="14" t="s">
        <v>288</v>
      </c>
      <c r="F27" s="14" t="s">
        <v>288</v>
      </c>
      <c r="G27" s="14" t="s">
        <v>289</v>
      </c>
      <c r="H27" s="14" t="s">
        <v>290</v>
      </c>
      <c r="I27" s="14" t="s">
        <v>291</v>
      </c>
      <c r="J27" s="14" t="s">
        <v>292</v>
      </c>
      <c r="K27" s="14" t="s">
        <v>293</v>
      </c>
      <c r="L27" s="14" t="s">
        <v>294</v>
      </c>
      <c r="M27" s="14" t="s">
        <v>295</v>
      </c>
      <c r="N27" s="14" t="s">
        <v>296</v>
      </c>
      <c r="O27" s="14" t="s">
        <v>297</v>
      </c>
      <c r="P27" s="14" t="s">
        <v>298</v>
      </c>
      <c r="Q27" s="14" t="s">
        <v>299</v>
      </c>
      <c r="R27" s="14" t="s">
        <v>298</v>
      </c>
      <c r="S27" s="14" t="s">
        <v>300</v>
      </c>
      <c r="T27" s="14" t="s">
        <v>301</v>
      </c>
      <c r="U27" s="14" t="s">
        <v>302</v>
      </c>
      <c r="V27" s="14" t="s">
        <v>303</v>
      </c>
      <c r="W27" s="14" t="s">
        <v>304</v>
      </c>
      <c r="X27" s="14" t="s">
        <v>298</v>
      </c>
      <c r="Y27" s="14" t="s">
        <v>305</v>
      </c>
      <c r="Z27" s="14" t="s">
        <v>306</v>
      </c>
      <c r="AA27" s="14" t="s">
        <v>307</v>
      </c>
      <c r="AB27" s="14" t="s">
        <v>307</v>
      </c>
      <c r="AC27" s="15"/>
      <c r="AD27" s="15"/>
      <c r="AE27" s="15"/>
      <c r="AF27" s="15"/>
      <c r="AG27" s="15"/>
      <c r="AH27" s="15"/>
      <c r="AI27" s="15"/>
      <c r="AJ27" s="15"/>
      <c r="AK27" s="15"/>
      <c r="AL27" s="14" t="s">
        <v>308</v>
      </c>
      <c r="AM27" s="15"/>
      <c r="AN27" s="15"/>
      <c r="AO27" s="15"/>
      <c r="AP27" s="15"/>
      <c r="AQ27" s="15"/>
      <c r="AR27" s="15"/>
    </row>
    <row r="28" spans="1:44" ht="30" customHeight="1">
      <c r="A28" s="224"/>
      <c r="B28" s="11" t="s">
        <v>309</v>
      </c>
      <c r="C28" s="11" t="s">
        <v>310</v>
      </c>
      <c r="D28" s="11" t="s">
        <v>311</v>
      </c>
      <c r="E28" s="11" t="s">
        <v>311</v>
      </c>
      <c r="F28" s="11" t="s">
        <v>311</v>
      </c>
      <c r="G28" s="11" t="s">
        <v>312</v>
      </c>
      <c r="H28" s="11" t="s">
        <v>313</v>
      </c>
      <c r="I28" s="11" t="s">
        <v>314</v>
      </c>
      <c r="J28" s="11" t="s">
        <v>315</v>
      </c>
      <c r="K28" s="11" t="s">
        <v>316</v>
      </c>
      <c r="L28" s="11" t="s">
        <v>317</v>
      </c>
      <c r="M28" s="11" t="s">
        <v>318</v>
      </c>
      <c r="N28" s="11" t="s">
        <v>319</v>
      </c>
      <c r="O28" s="11" t="s">
        <v>320</v>
      </c>
      <c r="P28" s="11" t="s">
        <v>321</v>
      </c>
      <c r="Q28" s="11" t="s">
        <v>311</v>
      </c>
      <c r="R28" s="11" t="s">
        <v>322</v>
      </c>
      <c r="S28" s="11" t="s">
        <v>311</v>
      </c>
      <c r="T28" s="11" t="s">
        <v>323</v>
      </c>
      <c r="U28" s="11" t="s">
        <v>324</v>
      </c>
      <c r="V28" s="11" t="s">
        <v>325</v>
      </c>
      <c r="W28" s="11" t="s">
        <v>326</v>
      </c>
      <c r="X28" s="11" t="s">
        <v>311</v>
      </c>
      <c r="Y28" s="11" t="s">
        <v>327</v>
      </c>
      <c r="Z28" s="11" t="s">
        <v>311</v>
      </c>
      <c r="AA28" s="11" t="s">
        <v>328</v>
      </c>
      <c r="AB28" s="11" t="s">
        <v>329</v>
      </c>
      <c r="AC28" s="11" t="s">
        <v>330</v>
      </c>
      <c r="AD28" s="11" t="s">
        <v>331</v>
      </c>
      <c r="AE28" s="11" t="s">
        <v>332</v>
      </c>
      <c r="AF28" s="11" t="s">
        <v>333</v>
      </c>
      <c r="AG28" s="11" t="s">
        <v>332</v>
      </c>
      <c r="AH28" s="11" t="s">
        <v>331</v>
      </c>
      <c r="AI28" s="11" t="s">
        <v>314</v>
      </c>
      <c r="AJ28" s="11" t="s">
        <v>334</v>
      </c>
      <c r="AK28" s="11" t="s">
        <v>335</v>
      </c>
      <c r="AL28" s="11" t="s">
        <v>336</v>
      </c>
      <c r="AM28" s="11" t="s">
        <v>337</v>
      </c>
      <c r="AN28" s="11" t="s">
        <v>314</v>
      </c>
      <c r="AO28" s="11" t="s">
        <v>337</v>
      </c>
      <c r="AP28" s="11" t="s">
        <v>331</v>
      </c>
      <c r="AQ28" s="11" t="s">
        <v>338</v>
      </c>
      <c r="AR28" s="11" t="s">
        <v>339</v>
      </c>
    </row>
    <row r="29" spans="1:44" ht="30" customHeight="1">
      <c r="A29" s="224"/>
      <c r="B29" s="11" t="s">
        <v>340</v>
      </c>
      <c r="C29" s="11" t="s">
        <v>341</v>
      </c>
      <c r="D29" s="11">
        <v>8400</v>
      </c>
      <c r="E29" s="11">
        <v>2400</v>
      </c>
      <c r="F29" s="11">
        <v>8000</v>
      </c>
      <c r="G29" s="11" t="s">
        <v>342</v>
      </c>
      <c r="H29" s="11" t="s">
        <v>343</v>
      </c>
      <c r="I29" s="11" t="s">
        <v>344</v>
      </c>
      <c r="J29" s="11">
        <v>3500</v>
      </c>
      <c r="K29" s="11" t="s">
        <v>345</v>
      </c>
      <c r="L29" s="11" t="s">
        <v>346</v>
      </c>
      <c r="M29" s="11" t="s">
        <v>347</v>
      </c>
      <c r="N29" s="11" t="s">
        <v>348</v>
      </c>
      <c r="O29" s="11">
        <v>3500</v>
      </c>
      <c r="P29" s="11" t="s">
        <v>349</v>
      </c>
      <c r="Q29" s="11" t="s">
        <v>350</v>
      </c>
      <c r="R29" s="11">
        <v>4000</v>
      </c>
      <c r="S29" s="11" t="s">
        <v>351</v>
      </c>
      <c r="T29" s="11" t="s">
        <v>352</v>
      </c>
      <c r="U29" s="11">
        <v>7000</v>
      </c>
      <c r="V29" s="11" t="s">
        <v>353</v>
      </c>
      <c r="W29" s="11" t="s">
        <v>354</v>
      </c>
      <c r="X29" s="11" t="s">
        <v>355</v>
      </c>
      <c r="Y29" s="11" t="s">
        <v>356</v>
      </c>
      <c r="Z29" s="11">
        <v>22400</v>
      </c>
      <c r="AA29" s="11" t="s">
        <v>357</v>
      </c>
      <c r="AB29" s="11" t="s">
        <v>358</v>
      </c>
      <c r="AC29" s="11">
        <v>8500</v>
      </c>
      <c r="AD29" s="11">
        <v>8000</v>
      </c>
      <c r="AE29" s="11">
        <v>3200</v>
      </c>
      <c r="AF29" s="11" t="s">
        <v>359</v>
      </c>
      <c r="AG29" s="11">
        <v>1600</v>
      </c>
      <c r="AH29" s="11">
        <v>1000</v>
      </c>
      <c r="AI29" s="11">
        <v>4800</v>
      </c>
      <c r="AJ29" s="11">
        <v>2000</v>
      </c>
      <c r="AK29" s="11" t="s">
        <v>360</v>
      </c>
      <c r="AL29" s="11">
        <v>10000</v>
      </c>
      <c r="AM29" s="11">
        <v>10000</v>
      </c>
      <c r="AN29" s="11" t="s">
        <v>361</v>
      </c>
      <c r="AO29" s="11" t="s">
        <v>362</v>
      </c>
      <c r="AP29" s="11">
        <v>4000</v>
      </c>
      <c r="AQ29" s="11" t="s">
        <v>363</v>
      </c>
      <c r="AR29" s="11" t="s">
        <v>364</v>
      </c>
    </row>
    <row r="30" spans="1:44" ht="30" customHeight="1">
      <c r="A30" s="224"/>
      <c r="B30" s="17" t="s">
        <v>365</v>
      </c>
      <c r="C30" s="11" t="s">
        <v>366</v>
      </c>
      <c r="D30" s="18">
        <v>1</v>
      </c>
      <c r="E30" s="18">
        <v>0.8</v>
      </c>
      <c r="F30" s="18">
        <v>0.9</v>
      </c>
      <c r="G30" s="18">
        <v>1</v>
      </c>
      <c r="H30" s="18">
        <v>0.8</v>
      </c>
      <c r="I30" s="11" t="s">
        <v>367</v>
      </c>
      <c r="J30" s="18">
        <v>0.55000000000000004</v>
      </c>
      <c r="K30" s="11" t="s">
        <v>368</v>
      </c>
      <c r="L30" s="18">
        <v>1</v>
      </c>
      <c r="M30" s="18">
        <v>1</v>
      </c>
      <c r="N30" s="18">
        <v>0.8</v>
      </c>
      <c r="O30" s="18">
        <v>1</v>
      </c>
      <c r="P30" s="18">
        <v>0.8</v>
      </c>
      <c r="Q30" s="18">
        <v>0.8</v>
      </c>
      <c r="R30" s="18">
        <v>0.9</v>
      </c>
      <c r="S30" s="18">
        <v>1</v>
      </c>
      <c r="T30" s="18">
        <v>0.9</v>
      </c>
      <c r="U30" s="11" t="s">
        <v>369</v>
      </c>
      <c r="V30" s="18">
        <v>0.8</v>
      </c>
      <c r="W30" s="11" t="s">
        <v>370</v>
      </c>
      <c r="X30" s="18">
        <v>0.9</v>
      </c>
      <c r="Y30" s="18">
        <v>0.75</v>
      </c>
      <c r="Z30" s="18">
        <v>0.7</v>
      </c>
      <c r="AA30" s="11" t="s">
        <v>371</v>
      </c>
      <c r="AB30" s="18">
        <v>0.8</v>
      </c>
      <c r="AC30" s="18">
        <v>0.15</v>
      </c>
      <c r="AD30" s="18">
        <v>0.8</v>
      </c>
      <c r="AE30" s="18">
        <v>0.25</v>
      </c>
      <c r="AF30" s="18">
        <v>0.2</v>
      </c>
      <c r="AG30" s="18">
        <v>0.35</v>
      </c>
      <c r="AH30" s="18">
        <v>0.1</v>
      </c>
      <c r="AI30" s="18">
        <v>0.5</v>
      </c>
      <c r="AJ30" s="18">
        <v>0.8</v>
      </c>
      <c r="AK30" s="19">
        <v>0.26729999999999998</v>
      </c>
      <c r="AL30" s="18">
        <v>0.5</v>
      </c>
      <c r="AM30" s="18">
        <v>0.1</v>
      </c>
      <c r="AN30" s="18">
        <v>0.4</v>
      </c>
      <c r="AO30" s="18">
        <v>0.1</v>
      </c>
      <c r="AP30" s="18">
        <v>0.6</v>
      </c>
      <c r="AQ30" s="18">
        <v>1</v>
      </c>
      <c r="AR30" s="18">
        <v>0.5</v>
      </c>
    </row>
    <row r="31" spans="1:44" ht="30" customHeight="1">
      <c r="A31" s="224"/>
      <c r="B31" s="11" t="s">
        <v>372</v>
      </c>
      <c r="C31" s="11" t="s">
        <v>373</v>
      </c>
      <c r="D31" s="11" t="s">
        <v>367</v>
      </c>
      <c r="E31" s="11" t="s">
        <v>374</v>
      </c>
      <c r="F31" s="11" t="s">
        <v>375</v>
      </c>
      <c r="G31" s="11" t="s">
        <v>376</v>
      </c>
      <c r="H31" s="20" t="s">
        <v>377</v>
      </c>
      <c r="I31" s="11" t="s">
        <v>378</v>
      </c>
      <c r="J31" s="11" t="s">
        <v>379</v>
      </c>
      <c r="K31" s="11" t="s">
        <v>380</v>
      </c>
      <c r="L31" s="11" t="s">
        <v>367</v>
      </c>
      <c r="M31" s="11" t="s">
        <v>381</v>
      </c>
      <c r="N31" s="11" t="s">
        <v>382</v>
      </c>
      <c r="O31" s="11" t="s">
        <v>383</v>
      </c>
      <c r="P31" s="11" t="s">
        <v>384</v>
      </c>
      <c r="Q31" s="11" t="s">
        <v>385</v>
      </c>
      <c r="R31" s="11" t="s">
        <v>382</v>
      </c>
      <c r="S31" s="11" t="s">
        <v>386</v>
      </c>
      <c r="T31" s="11" t="s">
        <v>387</v>
      </c>
      <c r="U31" s="11" t="s">
        <v>388</v>
      </c>
      <c r="V31" s="11" t="s">
        <v>389</v>
      </c>
      <c r="W31" s="11" t="s">
        <v>390</v>
      </c>
      <c r="X31" s="11" t="s">
        <v>391</v>
      </c>
      <c r="Y31" s="11" t="s">
        <v>392</v>
      </c>
      <c r="Z31" s="11" t="s">
        <v>393</v>
      </c>
      <c r="AA31" s="11" t="s">
        <v>394</v>
      </c>
      <c r="AB31" s="11" t="s">
        <v>395</v>
      </c>
      <c r="AC31" s="11" t="s">
        <v>396</v>
      </c>
      <c r="AD31" s="11" t="s">
        <v>397</v>
      </c>
      <c r="AE31" s="11" t="s">
        <v>398</v>
      </c>
      <c r="AF31" s="11" t="s">
        <v>399</v>
      </c>
      <c r="AG31" s="11" t="s">
        <v>400</v>
      </c>
      <c r="AH31" s="11" t="s">
        <v>395</v>
      </c>
      <c r="AI31" s="11" t="s">
        <v>401</v>
      </c>
      <c r="AJ31" s="11" t="s">
        <v>399</v>
      </c>
      <c r="AK31" s="11" t="s">
        <v>402</v>
      </c>
      <c r="AL31" s="11" t="s">
        <v>403</v>
      </c>
      <c r="AM31" s="11" t="s">
        <v>404</v>
      </c>
      <c r="AN31" s="11" t="s">
        <v>405</v>
      </c>
      <c r="AO31" s="11" t="s">
        <v>406</v>
      </c>
      <c r="AP31" s="11" t="s">
        <v>407</v>
      </c>
      <c r="AQ31" s="11" t="s">
        <v>408</v>
      </c>
      <c r="AR31" s="11" t="s">
        <v>409</v>
      </c>
    </row>
    <row r="32" spans="1:44" ht="30" customHeight="1">
      <c r="A32" s="224"/>
      <c r="B32" s="11" t="s">
        <v>410</v>
      </c>
      <c r="C32" s="18">
        <v>0.7</v>
      </c>
      <c r="D32" s="18">
        <v>1</v>
      </c>
      <c r="E32" s="18">
        <v>0.8</v>
      </c>
      <c r="F32" s="18">
        <v>1</v>
      </c>
      <c r="G32" s="18">
        <v>1</v>
      </c>
      <c r="H32" s="18"/>
      <c r="I32" s="11" t="s">
        <v>411</v>
      </c>
      <c r="J32" s="18"/>
      <c r="K32" s="11" t="s">
        <v>412</v>
      </c>
      <c r="L32" s="11"/>
      <c r="M32" s="18">
        <v>1</v>
      </c>
      <c r="N32" s="11"/>
      <c r="O32" s="18">
        <v>1</v>
      </c>
      <c r="P32" s="18"/>
      <c r="Q32" s="18">
        <v>0.7</v>
      </c>
      <c r="R32" s="18"/>
      <c r="S32" s="18">
        <v>1</v>
      </c>
      <c r="T32" s="18"/>
      <c r="U32" s="18">
        <v>1</v>
      </c>
      <c r="V32" s="18"/>
      <c r="W32" s="18">
        <v>0.8</v>
      </c>
      <c r="X32" s="11"/>
      <c r="Y32" s="18">
        <v>0.8</v>
      </c>
      <c r="Z32" s="11"/>
      <c r="AA32" s="11"/>
      <c r="AB32" s="11"/>
      <c r="AC32" s="11" t="s">
        <v>413</v>
      </c>
      <c r="AD32" s="11"/>
      <c r="AE32" s="11" t="s">
        <v>367</v>
      </c>
      <c r="AF32" s="11"/>
      <c r="AG32" s="11" t="s">
        <v>414</v>
      </c>
      <c r="AH32" s="18"/>
      <c r="AI32" s="18"/>
      <c r="AJ32" s="11" t="s">
        <v>415</v>
      </c>
      <c r="AK32" s="11" t="s">
        <v>416</v>
      </c>
      <c r="AL32" s="11"/>
      <c r="AM32" s="18"/>
      <c r="AN32" s="11" t="s">
        <v>417</v>
      </c>
      <c r="AO32" s="11"/>
      <c r="AP32" s="18">
        <v>0.35</v>
      </c>
      <c r="AQ32" s="18"/>
      <c r="AR32" s="11" t="s">
        <v>418</v>
      </c>
    </row>
    <row r="33" spans="1:44" ht="30" customHeight="1">
      <c r="A33" s="224"/>
      <c r="B33" s="17" t="s">
        <v>419</v>
      </c>
      <c r="C33" s="11" t="s">
        <v>420</v>
      </c>
      <c r="D33" s="11" t="s">
        <v>421</v>
      </c>
      <c r="E33" s="11" t="s">
        <v>422</v>
      </c>
      <c r="F33" s="11" t="s">
        <v>423</v>
      </c>
      <c r="G33" s="11" t="s">
        <v>424</v>
      </c>
      <c r="H33" s="11" t="s">
        <v>425</v>
      </c>
      <c r="I33" s="11" t="s">
        <v>426</v>
      </c>
      <c r="J33" s="11"/>
      <c r="K33" s="11" t="s">
        <v>427</v>
      </c>
      <c r="L33" s="11" t="s">
        <v>428</v>
      </c>
      <c r="M33" s="11" t="s">
        <v>429</v>
      </c>
      <c r="N33" s="11" t="s">
        <v>430</v>
      </c>
      <c r="O33" s="11" t="s">
        <v>431</v>
      </c>
      <c r="P33" s="11" t="s">
        <v>288</v>
      </c>
      <c r="Q33" s="11" t="s">
        <v>432</v>
      </c>
      <c r="R33" s="11" t="s">
        <v>288</v>
      </c>
      <c r="S33" s="11" t="s">
        <v>433</v>
      </c>
      <c r="T33" s="11" t="s">
        <v>434</v>
      </c>
      <c r="U33" s="11" t="s">
        <v>435</v>
      </c>
      <c r="V33" s="11" t="s">
        <v>288</v>
      </c>
      <c r="W33" s="11" t="s">
        <v>436</v>
      </c>
      <c r="X33" s="11" t="s">
        <v>288</v>
      </c>
      <c r="Y33" s="11" t="s">
        <v>437</v>
      </c>
      <c r="Z33" s="11" t="s">
        <v>288</v>
      </c>
      <c r="AA33" s="11" t="s">
        <v>438</v>
      </c>
      <c r="AB33" s="11" t="s">
        <v>288</v>
      </c>
      <c r="AC33" s="11" t="s">
        <v>439</v>
      </c>
      <c r="AD33" s="11" t="s">
        <v>440</v>
      </c>
      <c r="AE33" s="11" t="s">
        <v>441</v>
      </c>
      <c r="AF33" s="11" t="s">
        <v>442</v>
      </c>
      <c r="AG33" s="11" t="s">
        <v>443</v>
      </c>
      <c r="AH33" s="11" t="s">
        <v>444</v>
      </c>
      <c r="AI33" s="11" t="s">
        <v>445</v>
      </c>
      <c r="AJ33" s="11" t="s">
        <v>446</v>
      </c>
      <c r="AK33" s="11" t="s">
        <v>447</v>
      </c>
      <c r="AL33" s="11" t="s">
        <v>448</v>
      </c>
      <c r="AM33" s="11" t="s">
        <v>288</v>
      </c>
      <c r="AN33" s="11" t="s">
        <v>449</v>
      </c>
      <c r="AO33" s="11" t="s">
        <v>450</v>
      </c>
      <c r="AP33" s="11" t="s">
        <v>451</v>
      </c>
      <c r="AQ33" s="11" t="s">
        <v>452</v>
      </c>
      <c r="AR33" s="11" t="s">
        <v>453</v>
      </c>
    </row>
    <row r="34" spans="1:44" ht="30" customHeight="1">
      <c r="A34" s="224"/>
      <c r="B34" s="17" t="s">
        <v>454</v>
      </c>
      <c r="C34" s="11" t="s">
        <v>455</v>
      </c>
      <c r="D34" s="11" t="s">
        <v>456</v>
      </c>
      <c r="E34" s="11" t="s">
        <v>457</v>
      </c>
      <c r="F34" s="11" t="s">
        <v>458</v>
      </c>
      <c r="G34" s="11" t="s">
        <v>134</v>
      </c>
      <c r="H34" s="11" t="s">
        <v>459</v>
      </c>
      <c r="I34" s="11" t="s">
        <v>460</v>
      </c>
      <c r="J34" s="11" t="s">
        <v>461</v>
      </c>
      <c r="K34" s="11" t="s">
        <v>134</v>
      </c>
      <c r="L34" s="11" t="s">
        <v>462</v>
      </c>
      <c r="M34" s="11" t="s">
        <v>134</v>
      </c>
      <c r="N34" s="11" t="s">
        <v>463</v>
      </c>
      <c r="O34" s="11" t="s">
        <v>134</v>
      </c>
      <c r="P34" s="11" t="s">
        <v>134</v>
      </c>
      <c r="Q34" s="11" t="s">
        <v>464</v>
      </c>
      <c r="R34" s="11" t="s">
        <v>134</v>
      </c>
      <c r="S34" s="11" t="s">
        <v>465</v>
      </c>
      <c r="T34" s="11" t="s">
        <v>466</v>
      </c>
      <c r="U34" s="21" t="s">
        <v>467</v>
      </c>
      <c r="V34" s="11" t="s">
        <v>134</v>
      </c>
      <c r="W34" s="11" t="s">
        <v>468</v>
      </c>
      <c r="X34" s="11" t="s">
        <v>469</v>
      </c>
      <c r="Y34" s="11" t="s">
        <v>134</v>
      </c>
      <c r="Z34" s="11" t="s">
        <v>470</v>
      </c>
      <c r="AA34" s="11" t="s">
        <v>471</v>
      </c>
      <c r="AB34" s="11" t="s">
        <v>288</v>
      </c>
      <c r="AC34" s="11" t="s">
        <v>134</v>
      </c>
      <c r="AD34" s="11" t="s">
        <v>288</v>
      </c>
      <c r="AE34" s="11" t="s">
        <v>134</v>
      </c>
      <c r="AF34" s="11" t="s">
        <v>134</v>
      </c>
      <c r="AG34" s="11" t="s">
        <v>134</v>
      </c>
      <c r="AH34" s="11" t="s">
        <v>134</v>
      </c>
      <c r="AI34" s="11" t="s">
        <v>134</v>
      </c>
      <c r="AJ34" s="11" t="s">
        <v>134</v>
      </c>
      <c r="AK34" s="11" t="s">
        <v>134</v>
      </c>
      <c r="AL34" s="11" t="s">
        <v>472</v>
      </c>
      <c r="AM34" s="11" t="s">
        <v>288</v>
      </c>
      <c r="AN34" s="11" t="s">
        <v>134</v>
      </c>
      <c r="AO34" s="11" t="s">
        <v>134</v>
      </c>
      <c r="AP34" s="11" t="s">
        <v>134</v>
      </c>
      <c r="AQ34" s="11" t="s">
        <v>134</v>
      </c>
      <c r="AR34" s="11" t="s">
        <v>473</v>
      </c>
    </row>
    <row r="35" spans="1:44" ht="30" customHeight="1">
      <c r="A35" s="224"/>
      <c r="B35" s="11" t="s">
        <v>474</v>
      </c>
      <c r="C35" s="14" t="s">
        <v>135</v>
      </c>
      <c r="D35" s="14" t="s">
        <v>135</v>
      </c>
      <c r="E35" s="14" t="s">
        <v>135</v>
      </c>
      <c r="F35" s="14" t="s">
        <v>135</v>
      </c>
      <c r="G35" s="15" t="s">
        <v>135</v>
      </c>
      <c r="H35" s="14" t="s">
        <v>135</v>
      </c>
      <c r="I35" s="14" t="s">
        <v>135</v>
      </c>
      <c r="J35" s="14" t="s">
        <v>135</v>
      </c>
      <c r="K35" s="11" t="s">
        <v>134</v>
      </c>
      <c r="L35" s="14" t="s">
        <v>135</v>
      </c>
      <c r="M35" s="11" t="s">
        <v>135</v>
      </c>
      <c r="N35" s="14" t="s">
        <v>135</v>
      </c>
      <c r="O35" s="11" t="s">
        <v>135</v>
      </c>
      <c r="P35" s="11" t="s">
        <v>135</v>
      </c>
      <c r="Q35" s="14" t="s">
        <v>135</v>
      </c>
      <c r="R35" s="11" t="s">
        <v>135</v>
      </c>
      <c r="S35" s="14" t="s">
        <v>135</v>
      </c>
      <c r="T35" s="14" t="s">
        <v>134</v>
      </c>
      <c r="U35" s="14" t="s">
        <v>135</v>
      </c>
      <c r="V35" s="11" t="s">
        <v>135</v>
      </c>
      <c r="W35" s="14" t="s">
        <v>135</v>
      </c>
      <c r="X35" s="14" t="s">
        <v>135</v>
      </c>
      <c r="Y35" s="11" t="s">
        <v>135</v>
      </c>
      <c r="Z35" s="14" t="s">
        <v>135</v>
      </c>
      <c r="AA35" s="14" t="s">
        <v>135</v>
      </c>
      <c r="AB35" s="11" t="s">
        <v>135</v>
      </c>
      <c r="AC35" s="11" t="s">
        <v>135</v>
      </c>
      <c r="AD35" s="11" t="s">
        <v>135</v>
      </c>
      <c r="AE35" s="11" t="s">
        <v>135</v>
      </c>
      <c r="AF35" s="11" t="s">
        <v>134</v>
      </c>
      <c r="AG35" s="11" t="s">
        <v>135</v>
      </c>
      <c r="AH35" s="11" t="s">
        <v>134</v>
      </c>
      <c r="AI35" s="11" t="s">
        <v>135</v>
      </c>
      <c r="AJ35" s="11" t="s">
        <v>135</v>
      </c>
      <c r="AK35" s="11" t="s">
        <v>135</v>
      </c>
      <c r="AL35" s="14" t="s">
        <v>135</v>
      </c>
      <c r="AM35" s="11" t="s">
        <v>135</v>
      </c>
      <c r="AN35" s="11" t="s">
        <v>135</v>
      </c>
      <c r="AO35" s="11" t="s">
        <v>134</v>
      </c>
      <c r="AP35" s="11" t="s">
        <v>135</v>
      </c>
      <c r="AQ35" s="11" t="s">
        <v>134</v>
      </c>
      <c r="AR35" s="14" t="s">
        <v>135</v>
      </c>
    </row>
    <row r="36" spans="1:44" ht="30" customHeight="1">
      <c r="A36" s="224"/>
      <c r="B36" s="11" t="s">
        <v>475</v>
      </c>
      <c r="C36" s="11" t="s">
        <v>134</v>
      </c>
      <c r="D36" s="11" t="s">
        <v>134</v>
      </c>
      <c r="E36" s="11" t="s">
        <v>134</v>
      </c>
      <c r="F36" s="11" t="s">
        <v>134</v>
      </c>
      <c r="G36" s="11" t="s">
        <v>134</v>
      </c>
      <c r="H36" s="11" t="s">
        <v>134</v>
      </c>
      <c r="I36" s="11" t="s">
        <v>134</v>
      </c>
      <c r="J36" s="11" t="s">
        <v>134</v>
      </c>
      <c r="K36" s="11" t="s">
        <v>134</v>
      </c>
      <c r="L36" s="11" t="s">
        <v>134</v>
      </c>
      <c r="M36" s="11" t="s">
        <v>135</v>
      </c>
      <c r="N36" s="11" t="s">
        <v>134</v>
      </c>
      <c r="O36" s="11" t="s">
        <v>134</v>
      </c>
      <c r="P36" s="11" t="s">
        <v>134</v>
      </c>
      <c r="Q36" s="11" t="s">
        <v>134</v>
      </c>
      <c r="R36" s="11" t="s">
        <v>134</v>
      </c>
      <c r="S36" s="11" t="s">
        <v>134</v>
      </c>
      <c r="T36" s="11" t="s">
        <v>135</v>
      </c>
      <c r="U36" s="11" t="s">
        <v>134</v>
      </c>
      <c r="V36" s="11" t="s">
        <v>134</v>
      </c>
      <c r="W36" s="11" t="s">
        <v>134</v>
      </c>
      <c r="X36" s="11" t="s">
        <v>134</v>
      </c>
      <c r="Y36" s="11" t="s">
        <v>134</v>
      </c>
      <c r="Z36" s="11" t="s">
        <v>134</v>
      </c>
      <c r="AA36" s="11" t="s">
        <v>134</v>
      </c>
      <c r="AB36" s="11" t="s">
        <v>134</v>
      </c>
      <c r="AC36" s="11" t="s">
        <v>134</v>
      </c>
      <c r="AD36" s="11" t="s">
        <v>134</v>
      </c>
      <c r="AE36" s="11" t="s">
        <v>134</v>
      </c>
      <c r="AF36" s="11" t="s">
        <v>134</v>
      </c>
      <c r="AG36" s="11" t="s">
        <v>134</v>
      </c>
      <c r="AH36" s="11" t="s">
        <v>134</v>
      </c>
      <c r="AI36" s="11" t="s">
        <v>134</v>
      </c>
      <c r="AJ36" s="11" t="s">
        <v>134</v>
      </c>
      <c r="AK36" s="11" t="s">
        <v>134</v>
      </c>
      <c r="AL36" s="11" t="s">
        <v>134</v>
      </c>
      <c r="AM36" s="11" t="s">
        <v>134</v>
      </c>
      <c r="AN36" s="11" t="s">
        <v>134</v>
      </c>
      <c r="AO36" s="11" t="s">
        <v>134</v>
      </c>
      <c r="AP36" s="11" t="s">
        <v>134</v>
      </c>
      <c r="AQ36" s="11" t="s">
        <v>134</v>
      </c>
      <c r="AR36" s="11" t="s">
        <v>135</v>
      </c>
    </row>
    <row r="37" spans="1:44" ht="30" customHeight="1">
      <c r="A37" s="225"/>
      <c r="B37" s="11" t="s">
        <v>476</v>
      </c>
      <c r="C37" s="11" t="s">
        <v>477</v>
      </c>
      <c r="D37" s="11" t="s">
        <v>478</v>
      </c>
      <c r="E37" s="11" t="s">
        <v>478</v>
      </c>
      <c r="F37" s="11" t="s">
        <v>479</v>
      </c>
      <c r="G37" s="11" t="s">
        <v>480</v>
      </c>
      <c r="H37" s="11" t="s">
        <v>481</v>
      </c>
      <c r="I37" s="11" t="s">
        <v>482</v>
      </c>
      <c r="J37" s="11" t="s">
        <v>478</v>
      </c>
      <c r="K37" s="11" t="s">
        <v>483</v>
      </c>
      <c r="L37" s="11" t="s">
        <v>478</v>
      </c>
      <c r="M37" s="11" t="s">
        <v>484</v>
      </c>
      <c r="N37" s="11" t="s">
        <v>478</v>
      </c>
      <c r="O37" s="11" t="s">
        <v>485</v>
      </c>
      <c r="P37" s="11" t="s">
        <v>478</v>
      </c>
      <c r="Q37" s="11" t="s">
        <v>486</v>
      </c>
      <c r="R37" s="11" t="s">
        <v>487</v>
      </c>
      <c r="S37" s="11" t="s">
        <v>488</v>
      </c>
      <c r="T37" s="11" t="s">
        <v>478</v>
      </c>
      <c r="U37" s="11" t="s">
        <v>489</v>
      </c>
      <c r="V37" s="11" t="s">
        <v>478</v>
      </c>
      <c r="W37" s="11" t="s">
        <v>490</v>
      </c>
      <c r="X37" s="11" t="s">
        <v>478</v>
      </c>
      <c r="Y37" s="11" t="s">
        <v>491</v>
      </c>
      <c r="Z37" s="11" t="s">
        <v>478</v>
      </c>
      <c r="AA37" s="11" t="s">
        <v>492</v>
      </c>
      <c r="AB37" s="11" t="s">
        <v>478</v>
      </c>
      <c r="AC37" s="11" t="s">
        <v>493</v>
      </c>
      <c r="AD37" s="11" t="s">
        <v>478</v>
      </c>
      <c r="AE37" s="11" t="s">
        <v>494</v>
      </c>
      <c r="AF37" s="11" t="s">
        <v>478</v>
      </c>
      <c r="AG37" s="11" t="s">
        <v>495</v>
      </c>
      <c r="AH37" s="11" t="s">
        <v>478</v>
      </c>
      <c r="AI37" s="11" t="s">
        <v>496</v>
      </c>
      <c r="AJ37" s="11" t="s">
        <v>497</v>
      </c>
      <c r="AK37" s="11" t="s">
        <v>498</v>
      </c>
      <c r="AL37" s="11" t="s">
        <v>478</v>
      </c>
      <c r="AM37" s="11" t="s">
        <v>499</v>
      </c>
      <c r="AN37" s="11" t="s">
        <v>500</v>
      </c>
      <c r="AO37" s="11" t="s">
        <v>478</v>
      </c>
      <c r="AP37" s="11" t="s">
        <v>501</v>
      </c>
      <c r="AQ37" s="11" t="s">
        <v>478</v>
      </c>
      <c r="AR37" s="11" t="s">
        <v>502</v>
      </c>
    </row>
    <row r="38" spans="1:44" ht="15.75"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row>
    <row r="39" spans="1:44" ht="42" customHeight="1">
      <c r="A39" s="178" t="s">
        <v>503</v>
      </c>
      <c r="B39" s="11" t="s">
        <v>504</v>
      </c>
      <c r="C39" s="11" t="s">
        <v>505</v>
      </c>
      <c r="D39" s="11" t="s">
        <v>478</v>
      </c>
      <c r="E39" s="11" t="s">
        <v>506</v>
      </c>
      <c r="F39" s="11" t="s">
        <v>507</v>
      </c>
      <c r="G39" s="11" t="s">
        <v>508</v>
      </c>
      <c r="H39" s="11" t="s">
        <v>509</v>
      </c>
      <c r="I39" s="11" t="s">
        <v>510</v>
      </c>
      <c r="J39" s="11" t="s">
        <v>511</v>
      </c>
      <c r="K39" s="11" t="s">
        <v>512</v>
      </c>
      <c r="L39" s="11" t="s">
        <v>513</v>
      </c>
      <c r="M39" s="11" t="s">
        <v>514</v>
      </c>
      <c r="N39" s="11" t="s">
        <v>515</v>
      </c>
      <c r="O39" s="11" t="s">
        <v>516</v>
      </c>
      <c r="P39" s="11" t="s">
        <v>517</v>
      </c>
      <c r="Q39" s="11" t="s">
        <v>518</v>
      </c>
      <c r="R39" s="11" t="s">
        <v>478</v>
      </c>
      <c r="S39" s="11" t="s">
        <v>519</v>
      </c>
      <c r="T39" s="11" t="s">
        <v>520</v>
      </c>
      <c r="U39" s="11" t="s">
        <v>521</v>
      </c>
      <c r="V39" s="11" t="s">
        <v>522</v>
      </c>
      <c r="W39" s="11" t="s">
        <v>523</v>
      </c>
      <c r="X39" s="11" t="s">
        <v>524</v>
      </c>
      <c r="Y39" s="11" t="s">
        <v>525</v>
      </c>
      <c r="Z39" s="11" t="s">
        <v>526</v>
      </c>
      <c r="AA39" s="11" t="s">
        <v>527</v>
      </c>
      <c r="AB39" s="11" t="s">
        <v>528</v>
      </c>
      <c r="AC39" s="11" t="s">
        <v>478</v>
      </c>
      <c r="AD39" s="11" t="s">
        <v>529</v>
      </c>
      <c r="AE39" s="11" t="s">
        <v>478</v>
      </c>
      <c r="AF39" s="11" t="s">
        <v>511</v>
      </c>
      <c r="AG39" s="11" t="s">
        <v>530</v>
      </c>
      <c r="AH39" s="11" t="s">
        <v>531</v>
      </c>
      <c r="AI39" s="11" t="s">
        <v>478</v>
      </c>
      <c r="AJ39" s="11" t="s">
        <v>478</v>
      </c>
      <c r="AK39" s="11" t="s">
        <v>532</v>
      </c>
      <c r="AL39" s="11" t="s">
        <v>533</v>
      </c>
      <c r="AM39" s="11" t="s">
        <v>534</v>
      </c>
      <c r="AN39" s="11" t="s">
        <v>535</v>
      </c>
      <c r="AO39" s="11" t="s">
        <v>536</v>
      </c>
      <c r="AP39" s="11" t="s">
        <v>478</v>
      </c>
      <c r="AQ39" s="11" t="s">
        <v>537</v>
      </c>
      <c r="AR39" s="11" t="s">
        <v>478</v>
      </c>
    </row>
    <row r="40" spans="1:44" ht="30" customHeight="1">
      <c r="A40" s="225"/>
      <c r="B40" s="11" t="s">
        <v>538</v>
      </c>
      <c r="C40" s="11"/>
      <c r="D40" s="11"/>
      <c r="E40" s="11"/>
      <c r="F40" s="11"/>
      <c r="G40" s="11"/>
      <c r="H40" s="11"/>
      <c r="I40" s="11"/>
      <c r="J40" s="11"/>
      <c r="K40" s="11" t="s">
        <v>539</v>
      </c>
      <c r="L40" s="11"/>
      <c r="M40" s="11" t="s">
        <v>540</v>
      </c>
      <c r="N40" s="11"/>
      <c r="O40" s="11" t="s">
        <v>541</v>
      </c>
      <c r="P40" s="11"/>
      <c r="Q40" s="11"/>
      <c r="R40" s="11"/>
      <c r="S40" s="11" t="s">
        <v>542</v>
      </c>
      <c r="T40" s="11"/>
      <c r="U40" s="11"/>
      <c r="V40" s="11"/>
      <c r="W40" s="11" t="s">
        <v>543</v>
      </c>
      <c r="X40" s="11"/>
      <c r="Y40" s="11"/>
      <c r="Z40" s="11"/>
      <c r="AA40" s="11"/>
      <c r="AB40" s="11"/>
      <c r="AC40" s="11"/>
      <c r="AD40" s="11"/>
      <c r="AE40" s="11"/>
      <c r="AF40" s="11"/>
      <c r="AG40" s="11"/>
      <c r="AH40" s="11"/>
      <c r="AI40" s="11"/>
      <c r="AJ40" s="11"/>
      <c r="AK40" s="11"/>
      <c r="AL40" s="11"/>
      <c r="AM40" s="11"/>
      <c r="AN40" s="11"/>
      <c r="AO40" s="11"/>
      <c r="AP40" s="11"/>
      <c r="AQ40" s="11"/>
      <c r="AR40" s="11"/>
    </row>
    <row r="41" spans="1:44" ht="15.75"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row>
    <row r="42" spans="1:44" ht="39" customHeight="1">
      <c r="A42" s="178" t="s">
        <v>544</v>
      </c>
      <c r="B42" s="11" t="s">
        <v>545</v>
      </c>
      <c r="C42" s="11" t="s">
        <v>546</v>
      </c>
      <c r="D42" s="11" t="s">
        <v>547</v>
      </c>
      <c r="E42" s="11" t="s">
        <v>548</v>
      </c>
      <c r="F42" s="11" t="s">
        <v>549</v>
      </c>
      <c r="G42" s="11" t="s">
        <v>550</v>
      </c>
      <c r="H42" s="11" t="s">
        <v>548</v>
      </c>
      <c r="I42" s="11" t="s">
        <v>551</v>
      </c>
      <c r="J42" s="11" t="s">
        <v>548</v>
      </c>
      <c r="K42" s="11" t="s">
        <v>552</v>
      </c>
      <c r="L42" s="11" t="s">
        <v>553</v>
      </c>
      <c r="M42" s="11" t="s">
        <v>554</v>
      </c>
      <c r="N42" s="11" t="s">
        <v>555</v>
      </c>
      <c r="O42" s="11" t="s">
        <v>553</v>
      </c>
      <c r="P42" s="11" t="s">
        <v>552</v>
      </c>
      <c r="Q42" s="11" t="s">
        <v>556</v>
      </c>
      <c r="R42" s="11" t="s">
        <v>557</v>
      </c>
      <c r="S42" s="11" t="s">
        <v>553</v>
      </c>
      <c r="T42" s="11" t="s">
        <v>553</v>
      </c>
      <c r="U42" s="11" t="s">
        <v>552</v>
      </c>
      <c r="V42" s="11" t="s">
        <v>554</v>
      </c>
      <c r="W42" s="11" t="s">
        <v>558</v>
      </c>
      <c r="X42" s="11" t="s">
        <v>552</v>
      </c>
      <c r="Y42" s="11" t="s">
        <v>556</v>
      </c>
      <c r="Z42" s="11" t="s">
        <v>559</v>
      </c>
      <c r="AA42" s="11" t="s">
        <v>560</v>
      </c>
      <c r="AB42" s="11" t="s">
        <v>561</v>
      </c>
      <c r="AC42" s="11" t="s">
        <v>562</v>
      </c>
      <c r="AD42" s="11" t="s">
        <v>552</v>
      </c>
      <c r="AE42" s="11" t="s">
        <v>563</v>
      </c>
      <c r="AF42" s="11" t="s">
        <v>553</v>
      </c>
      <c r="AG42" s="11" t="s">
        <v>564</v>
      </c>
      <c r="AH42" s="11" t="s">
        <v>553</v>
      </c>
      <c r="AI42" s="11" t="s">
        <v>565</v>
      </c>
      <c r="AJ42" s="11" t="s">
        <v>566</v>
      </c>
      <c r="AK42" s="11" t="s">
        <v>553</v>
      </c>
      <c r="AL42" s="11" t="s">
        <v>552</v>
      </c>
      <c r="AM42" s="11" t="s">
        <v>556</v>
      </c>
      <c r="AN42" s="11" t="s">
        <v>567</v>
      </c>
      <c r="AO42" s="11" t="s">
        <v>549</v>
      </c>
      <c r="AP42" s="11" t="s">
        <v>568</v>
      </c>
      <c r="AQ42" s="11" t="s">
        <v>553</v>
      </c>
      <c r="AR42" s="11" t="s">
        <v>558</v>
      </c>
    </row>
    <row r="43" spans="1:44" ht="39" customHeight="1">
      <c r="A43" s="224"/>
      <c r="B43" s="22" t="s">
        <v>569</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1:44" ht="39" customHeight="1">
      <c r="A44" s="224"/>
      <c r="B44" s="11" t="s">
        <v>570</v>
      </c>
      <c r="C44" s="11" t="s">
        <v>135</v>
      </c>
      <c r="D44" s="11" t="s">
        <v>135</v>
      </c>
      <c r="E44" s="11" t="s">
        <v>134</v>
      </c>
      <c r="F44" s="11" t="s">
        <v>135</v>
      </c>
      <c r="G44" s="11" t="s">
        <v>135</v>
      </c>
      <c r="H44" s="11" t="s">
        <v>135</v>
      </c>
      <c r="I44" s="11" t="s">
        <v>135</v>
      </c>
      <c r="J44" s="11" t="s">
        <v>135</v>
      </c>
      <c r="K44" s="11" t="s">
        <v>135</v>
      </c>
      <c r="L44" s="11" t="s">
        <v>135</v>
      </c>
      <c r="M44" s="11" t="s">
        <v>135</v>
      </c>
      <c r="N44" s="11" t="s">
        <v>135</v>
      </c>
      <c r="O44" s="11" t="s">
        <v>135</v>
      </c>
      <c r="P44" s="11" t="s">
        <v>135</v>
      </c>
      <c r="Q44" s="11" t="s">
        <v>135</v>
      </c>
      <c r="R44" s="11" t="s">
        <v>134</v>
      </c>
      <c r="S44" s="11" t="s">
        <v>135</v>
      </c>
      <c r="T44" s="11" t="s">
        <v>135</v>
      </c>
      <c r="U44" s="11" t="s">
        <v>135</v>
      </c>
      <c r="V44" s="11" t="s">
        <v>135</v>
      </c>
      <c r="W44" s="11" t="s">
        <v>135</v>
      </c>
      <c r="X44" s="11" t="s">
        <v>135</v>
      </c>
      <c r="Y44" s="11" t="s">
        <v>135</v>
      </c>
      <c r="Z44" s="11" t="s">
        <v>135</v>
      </c>
      <c r="AA44" s="11" t="s">
        <v>135</v>
      </c>
      <c r="AB44" s="11" t="s">
        <v>135</v>
      </c>
      <c r="AC44" s="11" t="s">
        <v>135</v>
      </c>
      <c r="AD44" s="11" t="s">
        <v>135</v>
      </c>
      <c r="AE44" s="11" t="s">
        <v>135</v>
      </c>
      <c r="AF44" s="11" t="s">
        <v>135</v>
      </c>
      <c r="AG44" s="11" t="s">
        <v>135</v>
      </c>
      <c r="AH44" s="11" t="s">
        <v>135</v>
      </c>
      <c r="AI44" s="11" t="s">
        <v>135</v>
      </c>
      <c r="AJ44" s="11" t="s">
        <v>135</v>
      </c>
      <c r="AK44" s="11" t="s">
        <v>135</v>
      </c>
      <c r="AL44" s="11" t="s">
        <v>135</v>
      </c>
      <c r="AM44" s="11" t="s">
        <v>135</v>
      </c>
      <c r="AN44" s="11" t="s">
        <v>135</v>
      </c>
      <c r="AO44" s="11" t="s">
        <v>135</v>
      </c>
      <c r="AP44" s="11" t="s">
        <v>135</v>
      </c>
      <c r="AQ44" s="11" t="s">
        <v>135</v>
      </c>
      <c r="AR44" s="11" t="s">
        <v>135</v>
      </c>
    </row>
    <row r="45" spans="1:44" ht="39" customHeight="1">
      <c r="A45" s="224"/>
      <c r="B45" s="11" t="s">
        <v>571</v>
      </c>
      <c r="C45" s="11" t="s">
        <v>135</v>
      </c>
      <c r="D45" s="11" t="s">
        <v>135</v>
      </c>
      <c r="E45" s="11" t="s">
        <v>134</v>
      </c>
      <c r="F45" s="11" t="s">
        <v>135</v>
      </c>
      <c r="G45" s="11" t="s">
        <v>135</v>
      </c>
      <c r="H45" s="11" t="s">
        <v>135</v>
      </c>
      <c r="I45" s="11" t="s">
        <v>135</v>
      </c>
      <c r="J45" s="11" t="s">
        <v>134</v>
      </c>
      <c r="K45" s="11" t="s">
        <v>135</v>
      </c>
      <c r="L45" s="11" t="s">
        <v>135</v>
      </c>
      <c r="M45" s="11" t="s">
        <v>135</v>
      </c>
      <c r="N45" s="11" t="s">
        <v>135</v>
      </c>
      <c r="O45" s="11" t="s">
        <v>135</v>
      </c>
      <c r="P45" s="11" t="s">
        <v>135</v>
      </c>
      <c r="Q45" s="11" t="s">
        <v>135</v>
      </c>
      <c r="R45" s="11" t="s">
        <v>135</v>
      </c>
      <c r="S45" s="11" t="s">
        <v>135</v>
      </c>
      <c r="T45" s="11" t="s">
        <v>135</v>
      </c>
      <c r="U45" s="11" t="s">
        <v>135</v>
      </c>
      <c r="V45" s="11" t="s">
        <v>135</v>
      </c>
      <c r="W45" s="11" t="s">
        <v>135</v>
      </c>
      <c r="X45" s="11" t="s">
        <v>135</v>
      </c>
      <c r="Y45" s="11" t="s">
        <v>134</v>
      </c>
      <c r="Z45" s="11" t="s">
        <v>135</v>
      </c>
      <c r="AA45" s="11" t="s">
        <v>135</v>
      </c>
      <c r="AB45" s="11" t="s">
        <v>135</v>
      </c>
      <c r="AC45" s="11" t="s">
        <v>135</v>
      </c>
      <c r="AD45" s="11" t="s">
        <v>134</v>
      </c>
      <c r="AE45" s="11" t="s">
        <v>135</v>
      </c>
      <c r="AF45" s="11" t="s">
        <v>135</v>
      </c>
      <c r="AG45" s="11" t="s">
        <v>135</v>
      </c>
      <c r="AH45" s="11" t="s">
        <v>135</v>
      </c>
      <c r="AI45" s="11" t="s">
        <v>135</v>
      </c>
      <c r="AJ45" s="11" t="s">
        <v>135</v>
      </c>
      <c r="AK45" s="11" t="s">
        <v>135</v>
      </c>
      <c r="AL45" s="11" t="s">
        <v>135</v>
      </c>
      <c r="AM45" s="11" t="s">
        <v>135</v>
      </c>
      <c r="AN45" s="11" t="s">
        <v>135</v>
      </c>
      <c r="AO45" s="11" t="s">
        <v>135</v>
      </c>
      <c r="AP45" s="11" t="s">
        <v>135</v>
      </c>
      <c r="AQ45" s="11" t="s">
        <v>135</v>
      </c>
      <c r="AR45" s="11" t="s">
        <v>135</v>
      </c>
    </row>
    <row r="46" spans="1:44" ht="39" customHeight="1">
      <c r="A46" s="224"/>
      <c r="B46" s="11" t="s">
        <v>572</v>
      </c>
      <c r="C46" s="11" t="s">
        <v>135</v>
      </c>
      <c r="D46" s="11" t="s">
        <v>135</v>
      </c>
      <c r="E46" s="11" t="s">
        <v>134</v>
      </c>
      <c r="F46" s="11" t="s">
        <v>134</v>
      </c>
      <c r="G46" s="11" t="s">
        <v>135</v>
      </c>
      <c r="H46" s="11" t="s">
        <v>135</v>
      </c>
      <c r="I46" s="11" t="s">
        <v>135</v>
      </c>
      <c r="J46" s="11" t="s">
        <v>135</v>
      </c>
      <c r="K46" s="11" t="s">
        <v>135</v>
      </c>
      <c r="L46" s="11" t="s">
        <v>135</v>
      </c>
      <c r="M46" s="11" t="s">
        <v>135</v>
      </c>
      <c r="N46" s="11" t="s">
        <v>135</v>
      </c>
      <c r="O46" s="11" t="s">
        <v>135</v>
      </c>
      <c r="P46" s="11" t="s">
        <v>135</v>
      </c>
      <c r="Q46" s="11" t="s">
        <v>135</v>
      </c>
      <c r="R46" s="11" t="s">
        <v>135</v>
      </c>
      <c r="S46" s="11" t="s">
        <v>135</v>
      </c>
      <c r="T46" s="11" t="s">
        <v>135</v>
      </c>
      <c r="U46" s="11" t="s">
        <v>135</v>
      </c>
      <c r="V46" s="11" t="s">
        <v>135</v>
      </c>
      <c r="W46" s="11" t="s">
        <v>135</v>
      </c>
      <c r="X46" s="11" t="s">
        <v>135</v>
      </c>
      <c r="Y46" s="11" t="s">
        <v>135</v>
      </c>
      <c r="Z46" s="11" t="s">
        <v>135</v>
      </c>
      <c r="AA46" s="11" t="s">
        <v>135</v>
      </c>
      <c r="AB46" s="11" t="s">
        <v>135</v>
      </c>
      <c r="AC46" s="11" t="s">
        <v>135</v>
      </c>
      <c r="AD46" s="11" t="s">
        <v>134</v>
      </c>
      <c r="AE46" s="11" t="s">
        <v>135</v>
      </c>
      <c r="AF46" s="11" t="s">
        <v>135</v>
      </c>
      <c r="AG46" s="11" t="s">
        <v>135</v>
      </c>
      <c r="AH46" s="11" t="s">
        <v>135</v>
      </c>
      <c r="AI46" s="11" t="s">
        <v>135</v>
      </c>
      <c r="AJ46" s="11" t="s">
        <v>135</v>
      </c>
      <c r="AK46" s="11" t="s">
        <v>135</v>
      </c>
      <c r="AL46" s="11" t="s">
        <v>135</v>
      </c>
      <c r="AM46" s="11" t="s">
        <v>135</v>
      </c>
      <c r="AN46" s="11" t="s">
        <v>135</v>
      </c>
      <c r="AO46" s="11" t="s">
        <v>135</v>
      </c>
      <c r="AP46" s="11" t="s">
        <v>135</v>
      </c>
      <c r="AQ46" s="11" t="s">
        <v>135</v>
      </c>
      <c r="AR46" s="11" t="s">
        <v>135</v>
      </c>
    </row>
    <row r="47" spans="1:44" ht="39" customHeight="1">
      <c r="A47" s="224"/>
      <c r="B47" s="11" t="s">
        <v>573</v>
      </c>
      <c r="C47" s="11" t="s">
        <v>135</v>
      </c>
      <c r="D47" s="11" t="s">
        <v>135</v>
      </c>
      <c r="E47" s="11" t="s">
        <v>134</v>
      </c>
      <c r="F47" s="11" t="s">
        <v>134</v>
      </c>
      <c r="G47" s="11" t="s">
        <v>135</v>
      </c>
      <c r="H47" s="11" t="s">
        <v>135</v>
      </c>
      <c r="I47" s="11" t="s">
        <v>135</v>
      </c>
      <c r="J47" s="11" t="s">
        <v>135</v>
      </c>
      <c r="K47" s="11" t="s">
        <v>135</v>
      </c>
      <c r="L47" s="11" t="s">
        <v>135</v>
      </c>
      <c r="M47" s="11" t="s">
        <v>135</v>
      </c>
      <c r="N47" s="11" t="s">
        <v>135</v>
      </c>
      <c r="O47" s="11" t="s">
        <v>135</v>
      </c>
      <c r="P47" s="11" t="s">
        <v>135</v>
      </c>
      <c r="Q47" s="11" t="s">
        <v>135</v>
      </c>
      <c r="R47" s="11" t="s">
        <v>135</v>
      </c>
      <c r="S47" s="11" t="s">
        <v>135</v>
      </c>
      <c r="T47" s="11" t="s">
        <v>135</v>
      </c>
      <c r="U47" s="11" t="s">
        <v>135</v>
      </c>
      <c r="V47" s="11" t="s">
        <v>135</v>
      </c>
      <c r="W47" s="11" t="s">
        <v>135</v>
      </c>
      <c r="X47" s="11" t="s">
        <v>135</v>
      </c>
      <c r="Y47" s="11" t="s">
        <v>135</v>
      </c>
      <c r="Z47" s="11" t="s">
        <v>135</v>
      </c>
      <c r="AA47" s="11" t="s">
        <v>135</v>
      </c>
      <c r="AB47" s="11" t="s">
        <v>135</v>
      </c>
      <c r="AC47" s="11" t="s">
        <v>135</v>
      </c>
      <c r="AD47" s="11" t="s">
        <v>135</v>
      </c>
      <c r="AE47" s="11" t="s">
        <v>135</v>
      </c>
      <c r="AF47" s="11" t="s">
        <v>135</v>
      </c>
      <c r="AG47" s="11" t="s">
        <v>135</v>
      </c>
      <c r="AH47" s="11" t="s">
        <v>135</v>
      </c>
      <c r="AI47" s="11" t="s">
        <v>135</v>
      </c>
      <c r="AJ47" s="11" t="s">
        <v>135</v>
      </c>
      <c r="AK47" s="11" t="s">
        <v>135</v>
      </c>
      <c r="AL47" s="11" t="s">
        <v>135</v>
      </c>
      <c r="AM47" s="11" t="s">
        <v>135</v>
      </c>
      <c r="AN47" s="11" t="s">
        <v>135</v>
      </c>
      <c r="AO47" s="11" t="s">
        <v>135</v>
      </c>
      <c r="AP47" s="11" t="s">
        <v>135</v>
      </c>
      <c r="AQ47" s="11" t="s">
        <v>135</v>
      </c>
      <c r="AR47" s="11" t="s">
        <v>135</v>
      </c>
    </row>
    <row r="48" spans="1:44" ht="39" customHeight="1">
      <c r="A48" s="224"/>
      <c r="B48" s="11" t="s">
        <v>574</v>
      </c>
      <c r="C48" s="11" t="s">
        <v>135</v>
      </c>
      <c r="D48" s="11" t="s">
        <v>135</v>
      </c>
      <c r="E48" s="11" t="s">
        <v>135</v>
      </c>
      <c r="F48" s="11" t="s">
        <v>135</v>
      </c>
      <c r="G48" s="11" t="s">
        <v>135</v>
      </c>
      <c r="H48" s="11" t="s">
        <v>135</v>
      </c>
      <c r="I48" s="11" t="s">
        <v>135</v>
      </c>
      <c r="J48" s="11" t="s">
        <v>134</v>
      </c>
      <c r="K48" s="11" t="s">
        <v>135</v>
      </c>
      <c r="L48" s="11" t="s">
        <v>135</v>
      </c>
      <c r="M48" s="11" t="s">
        <v>135</v>
      </c>
      <c r="N48" s="11" t="s">
        <v>135</v>
      </c>
      <c r="O48" s="11" t="s">
        <v>135</v>
      </c>
      <c r="P48" s="11" t="s">
        <v>135</v>
      </c>
      <c r="Q48" s="11" t="s">
        <v>135</v>
      </c>
      <c r="R48" s="11" t="s">
        <v>135</v>
      </c>
      <c r="S48" s="11" t="s">
        <v>135</v>
      </c>
      <c r="T48" s="11" t="s">
        <v>135</v>
      </c>
      <c r="U48" s="11" t="s">
        <v>135</v>
      </c>
      <c r="V48" s="11" t="s">
        <v>135</v>
      </c>
      <c r="W48" s="11" t="s">
        <v>135</v>
      </c>
      <c r="X48" s="11" t="s">
        <v>135</v>
      </c>
      <c r="Y48" s="11" t="s">
        <v>135</v>
      </c>
      <c r="Z48" s="11" t="s">
        <v>135</v>
      </c>
      <c r="AA48" s="11" t="s">
        <v>135</v>
      </c>
      <c r="AB48" s="11" t="s">
        <v>135</v>
      </c>
      <c r="AC48" s="11" t="s">
        <v>135</v>
      </c>
      <c r="AD48" s="11" t="s">
        <v>135</v>
      </c>
      <c r="AE48" s="11" t="s">
        <v>135</v>
      </c>
      <c r="AF48" s="11" t="s">
        <v>135</v>
      </c>
      <c r="AG48" s="11" t="s">
        <v>135</v>
      </c>
      <c r="AH48" s="11" t="s">
        <v>135</v>
      </c>
      <c r="AI48" s="11" t="s">
        <v>135</v>
      </c>
      <c r="AJ48" s="11" t="s">
        <v>135</v>
      </c>
      <c r="AK48" s="11" t="s">
        <v>135</v>
      </c>
      <c r="AL48" s="11" t="s">
        <v>135</v>
      </c>
      <c r="AM48" s="11" t="s">
        <v>135</v>
      </c>
      <c r="AN48" s="11" t="s">
        <v>135</v>
      </c>
      <c r="AO48" s="11" t="s">
        <v>135</v>
      </c>
      <c r="AP48" s="11" t="s">
        <v>135</v>
      </c>
      <c r="AQ48" s="11" t="s">
        <v>135</v>
      </c>
      <c r="AR48" s="11" t="s">
        <v>135</v>
      </c>
    </row>
    <row r="49" spans="1:44" ht="39" customHeight="1">
      <c r="A49" s="224"/>
      <c r="B49" s="11" t="s">
        <v>575</v>
      </c>
      <c r="C49" s="11" t="s">
        <v>135</v>
      </c>
      <c r="D49" s="11" t="s">
        <v>134</v>
      </c>
      <c r="E49" s="11" t="s">
        <v>134</v>
      </c>
      <c r="F49" s="11" t="s">
        <v>135</v>
      </c>
      <c r="G49" s="11" t="s">
        <v>135</v>
      </c>
      <c r="H49" s="11" t="s">
        <v>135</v>
      </c>
      <c r="I49" s="11" t="s">
        <v>134</v>
      </c>
      <c r="J49" s="11" t="s">
        <v>135</v>
      </c>
      <c r="K49" s="11" t="s">
        <v>135</v>
      </c>
      <c r="L49" s="11" t="s">
        <v>135</v>
      </c>
      <c r="M49" s="11" t="s">
        <v>135</v>
      </c>
      <c r="N49" s="11" t="s">
        <v>135</v>
      </c>
      <c r="O49" s="11" t="s">
        <v>135</v>
      </c>
      <c r="P49" s="11" t="s">
        <v>135</v>
      </c>
      <c r="Q49" s="11" t="s">
        <v>135</v>
      </c>
      <c r="R49" s="11" t="s">
        <v>134</v>
      </c>
      <c r="S49" s="11" t="s">
        <v>135</v>
      </c>
      <c r="T49" s="11" t="s">
        <v>135</v>
      </c>
      <c r="U49" s="11" t="s">
        <v>135</v>
      </c>
      <c r="V49" s="11" t="s">
        <v>135</v>
      </c>
      <c r="W49" s="11" t="s">
        <v>135</v>
      </c>
      <c r="X49" s="11" t="s">
        <v>135</v>
      </c>
      <c r="Y49" s="11" t="s">
        <v>135</v>
      </c>
      <c r="Z49" s="11" t="s">
        <v>135</v>
      </c>
      <c r="AA49" s="11" t="s">
        <v>135</v>
      </c>
      <c r="AB49" s="11" t="s">
        <v>135</v>
      </c>
      <c r="AC49" s="11" t="s">
        <v>135</v>
      </c>
      <c r="AD49" s="11" t="s">
        <v>135</v>
      </c>
      <c r="AE49" s="11" t="s">
        <v>135</v>
      </c>
      <c r="AF49" s="11" t="s">
        <v>135</v>
      </c>
      <c r="AG49" s="11" t="s">
        <v>135</v>
      </c>
      <c r="AH49" s="11" t="s">
        <v>135</v>
      </c>
      <c r="AI49" s="11" t="s">
        <v>135</v>
      </c>
      <c r="AJ49" s="11" t="s">
        <v>135</v>
      </c>
      <c r="AK49" s="11" t="s">
        <v>135</v>
      </c>
      <c r="AL49" s="11" t="s">
        <v>135</v>
      </c>
      <c r="AM49" s="11" t="s">
        <v>134</v>
      </c>
      <c r="AN49" s="11" t="s">
        <v>135</v>
      </c>
      <c r="AO49" s="11" t="s">
        <v>135</v>
      </c>
      <c r="AP49" s="11" t="s">
        <v>135</v>
      </c>
      <c r="AQ49" s="11" t="s">
        <v>135</v>
      </c>
      <c r="AR49" s="11" t="s">
        <v>135</v>
      </c>
    </row>
    <row r="50" spans="1:44" ht="39" customHeight="1">
      <c r="A50" s="224"/>
      <c r="B50" s="11" t="s">
        <v>576</v>
      </c>
      <c r="C50" s="11" t="s">
        <v>135</v>
      </c>
      <c r="D50" s="11" t="s">
        <v>134</v>
      </c>
      <c r="E50" s="11" t="s">
        <v>134</v>
      </c>
      <c r="F50" s="11" t="s">
        <v>135</v>
      </c>
      <c r="G50" s="11" t="s">
        <v>135</v>
      </c>
      <c r="H50" s="11" t="s">
        <v>135</v>
      </c>
      <c r="I50" s="11" t="s">
        <v>135</v>
      </c>
      <c r="J50" s="11" t="s">
        <v>134</v>
      </c>
      <c r="K50" s="11" t="s">
        <v>135</v>
      </c>
      <c r="L50" s="11" t="s">
        <v>135</v>
      </c>
      <c r="M50" s="11" t="s">
        <v>135</v>
      </c>
      <c r="N50" s="11" t="s">
        <v>134</v>
      </c>
      <c r="O50" s="11" t="s">
        <v>135</v>
      </c>
      <c r="P50" s="11" t="s">
        <v>135</v>
      </c>
      <c r="Q50" s="11" t="s">
        <v>135</v>
      </c>
      <c r="R50" s="11" t="s">
        <v>134</v>
      </c>
      <c r="S50" s="11" t="s">
        <v>135</v>
      </c>
      <c r="T50" s="11" t="s">
        <v>135</v>
      </c>
      <c r="U50" s="11" t="s">
        <v>135</v>
      </c>
      <c r="V50" s="11" t="s">
        <v>135</v>
      </c>
      <c r="W50" s="11" t="s">
        <v>135</v>
      </c>
      <c r="X50" s="11" t="s">
        <v>135</v>
      </c>
      <c r="Y50" s="11" t="s">
        <v>135</v>
      </c>
      <c r="Z50" s="11" t="s">
        <v>134</v>
      </c>
      <c r="AA50" s="11" t="s">
        <v>135</v>
      </c>
      <c r="AB50" s="11" t="s">
        <v>135</v>
      </c>
      <c r="AC50" s="11" t="s">
        <v>135</v>
      </c>
      <c r="AD50" s="11" t="s">
        <v>134</v>
      </c>
      <c r="AE50" s="11" t="s">
        <v>135</v>
      </c>
      <c r="AF50" s="11" t="s">
        <v>135</v>
      </c>
      <c r="AG50" s="11" t="s">
        <v>135</v>
      </c>
      <c r="AH50" s="11" t="s">
        <v>134</v>
      </c>
      <c r="AI50" s="11" t="s">
        <v>135</v>
      </c>
      <c r="AJ50" s="11" t="s">
        <v>135</v>
      </c>
      <c r="AK50" s="11" t="s">
        <v>135</v>
      </c>
      <c r="AL50" s="11" t="s">
        <v>134</v>
      </c>
      <c r="AM50" s="11" t="s">
        <v>135</v>
      </c>
      <c r="AN50" s="11" t="s">
        <v>135</v>
      </c>
      <c r="AO50" s="11" t="s">
        <v>135</v>
      </c>
      <c r="AP50" s="11" t="s">
        <v>135</v>
      </c>
      <c r="AQ50" s="11" t="s">
        <v>135</v>
      </c>
      <c r="AR50" s="11" t="s">
        <v>135</v>
      </c>
    </row>
    <row r="51" spans="1:44" ht="39" customHeight="1">
      <c r="A51" s="224"/>
      <c r="B51" s="11" t="s">
        <v>577</v>
      </c>
      <c r="C51" s="11" t="s">
        <v>134</v>
      </c>
      <c r="D51" s="11" t="s">
        <v>134</v>
      </c>
      <c r="E51" s="11" t="s">
        <v>134</v>
      </c>
      <c r="F51" s="11" t="s">
        <v>134</v>
      </c>
      <c r="G51" s="11" t="s">
        <v>135</v>
      </c>
      <c r="H51" s="11" t="s">
        <v>135</v>
      </c>
      <c r="I51" s="11" t="s">
        <v>134</v>
      </c>
      <c r="J51" s="11" t="s">
        <v>134</v>
      </c>
      <c r="K51" s="11" t="s">
        <v>135</v>
      </c>
      <c r="L51" s="11" t="s">
        <v>135</v>
      </c>
      <c r="M51" s="11" t="s">
        <v>135</v>
      </c>
      <c r="N51" s="11" t="s">
        <v>134</v>
      </c>
      <c r="O51" s="11" t="s">
        <v>134</v>
      </c>
      <c r="P51" s="11" t="s">
        <v>135</v>
      </c>
      <c r="Q51" s="11" t="s">
        <v>135</v>
      </c>
      <c r="R51" s="11" t="s">
        <v>134</v>
      </c>
      <c r="S51" s="11" t="s">
        <v>134</v>
      </c>
      <c r="T51" s="11" t="s">
        <v>135</v>
      </c>
      <c r="U51" s="11" t="s">
        <v>135</v>
      </c>
      <c r="V51" s="11" t="s">
        <v>135</v>
      </c>
      <c r="W51" s="11" t="s">
        <v>134</v>
      </c>
      <c r="X51" s="11" t="s">
        <v>135</v>
      </c>
      <c r="Y51" s="11" t="s">
        <v>135</v>
      </c>
      <c r="Z51" s="11" t="s">
        <v>134</v>
      </c>
      <c r="AA51" s="11" t="s">
        <v>134</v>
      </c>
      <c r="AB51" s="11" t="s">
        <v>135</v>
      </c>
      <c r="AC51" s="11" t="s">
        <v>135</v>
      </c>
      <c r="AD51" s="11" t="s">
        <v>134</v>
      </c>
      <c r="AE51" s="11" t="s">
        <v>135</v>
      </c>
      <c r="AF51" s="11" t="s">
        <v>134</v>
      </c>
      <c r="AG51" s="11" t="s">
        <v>135</v>
      </c>
      <c r="AH51" s="11" t="s">
        <v>134</v>
      </c>
      <c r="AI51" s="11" t="s">
        <v>135</v>
      </c>
      <c r="AJ51" s="11" t="s">
        <v>135</v>
      </c>
      <c r="AK51" s="11" t="s">
        <v>135</v>
      </c>
      <c r="AL51" s="11" t="s">
        <v>134</v>
      </c>
      <c r="AM51" s="11" t="s">
        <v>134</v>
      </c>
      <c r="AN51" s="11" t="s">
        <v>135</v>
      </c>
      <c r="AO51" s="11" t="s">
        <v>134</v>
      </c>
      <c r="AP51" s="11" t="s">
        <v>134</v>
      </c>
      <c r="AQ51" s="11" t="s">
        <v>135</v>
      </c>
      <c r="AR51" s="11" t="s">
        <v>135</v>
      </c>
    </row>
    <row r="52" spans="1:44" ht="39" customHeight="1">
      <c r="A52" s="224"/>
      <c r="B52" s="22" t="s">
        <v>578</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1:44" ht="39" customHeight="1">
      <c r="A53" s="224"/>
      <c r="B53" s="11" t="s">
        <v>579</v>
      </c>
      <c r="C53" s="11" t="s">
        <v>135</v>
      </c>
      <c r="D53" s="11" t="s">
        <v>135</v>
      </c>
      <c r="E53" s="11" t="s">
        <v>135</v>
      </c>
      <c r="F53" s="11" t="s">
        <v>135</v>
      </c>
      <c r="G53" s="11" t="s">
        <v>135</v>
      </c>
      <c r="H53" s="11" t="s">
        <v>135</v>
      </c>
      <c r="I53" s="11" t="s">
        <v>135</v>
      </c>
      <c r="J53" s="11" t="s">
        <v>135</v>
      </c>
      <c r="K53" s="11" t="s">
        <v>135</v>
      </c>
      <c r="L53" s="11" t="s">
        <v>135</v>
      </c>
      <c r="M53" s="11" t="s">
        <v>135</v>
      </c>
      <c r="N53" s="11" t="s">
        <v>135</v>
      </c>
      <c r="O53" s="11" t="s">
        <v>135</v>
      </c>
      <c r="P53" s="11" t="s">
        <v>135</v>
      </c>
      <c r="Q53" s="11" t="s">
        <v>135</v>
      </c>
      <c r="R53" s="11" t="s">
        <v>135</v>
      </c>
      <c r="S53" s="11" t="s">
        <v>135</v>
      </c>
      <c r="T53" s="11" t="s">
        <v>135</v>
      </c>
      <c r="U53" s="11" t="s">
        <v>135</v>
      </c>
      <c r="V53" s="11" t="s">
        <v>134</v>
      </c>
      <c r="W53" s="11" t="s">
        <v>135</v>
      </c>
      <c r="X53" s="11" t="s">
        <v>134</v>
      </c>
      <c r="Y53" s="11" t="s">
        <v>135</v>
      </c>
      <c r="Z53" s="11" t="s">
        <v>135</v>
      </c>
      <c r="AA53" s="11" t="s">
        <v>135</v>
      </c>
      <c r="AB53" s="11" t="s">
        <v>134</v>
      </c>
      <c r="AC53" s="11" t="s">
        <v>135</v>
      </c>
      <c r="AD53" s="11" t="s">
        <v>135</v>
      </c>
      <c r="AE53" s="11" t="s">
        <v>135</v>
      </c>
      <c r="AF53" s="11" t="s">
        <v>134</v>
      </c>
      <c r="AG53" s="11" t="s">
        <v>135</v>
      </c>
      <c r="AH53" s="11" t="s">
        <v>134</v>
      </c>
      <c r="AI53" s="11" t="s">
        <v>135</v>
      </c>
      <c r="AJ53" s="11" t="s">
        <v>134</v>
      </c>
      <c r="AK53" s="11" t="s">
        <v>135</v>
      </c>
      <c r="AL53" s="11" t="s">
        <v>135</v>
      </c>
      <c r="AM53" s="11" t="s">
        <v>134</v>
      </c>
      <c r="AN53" s="11" t="s">
        <v>135</v>
      </c>
      <c r="AO53" s="11" t="s">
        <v>135</v>
      </c>
      <c r="AP53" s="11" t="s">
        <v>134</v>
      </c>
      <c r="AQ53" s="11" t="s">
        <v>134</v>
      </c>
      <c r="AR53" s="11" t="s">
        <v>135</v>
      </c>
    </row>
    <row r="54" spans="1:44" ht="39" customHeight="1">
      <c r="A54" s="224"/>
      <c r="B54" s="11" t="s">
        <v>580</v>
      </c>
      <c r="C54" s="11" t="s">
        <v>135</v>
      </c>
      <c r="D54" s="11" t="s">
        <v>135</v>
      </c>
      <c r="E54" s="11" t="s">
        <v>135</v>
      </c>
      <c r="F54" s="11" t="s">
        <v>135</v>
      </c>
      <c r="G54" s="11" t="s">
        <v>135</v>
      </c>
      <c r="H54" s="11" t="s">
        <v>135</v>
      </c>
      <c r="I54" s="11" t="s">
        <v>135</v>
      </c>
      <c r="J54" s="11" t="s">
        <v>135</v>
      </c>
      <c r="K54" s="11" t="s">
        <v>135</v>
      </c>
      <c r="L54" s="11" t="s">
        <v>135</v>
      </c>
      <c r="M54" s="11" t="s">
        <v>135</v>
      </c>
      <c r="N54" s="11" t="s">
        <v>135</v>
      </c>
      <c r="O54" s="11" t="s">
        <v>135</v>
      </c>
      <c r="P54" s="11" t="s">
        <v>135</v>
      </c>
      <c r="Q54" s="11" t="s">
        <v>135</v>
      </c>
      <c r="R54" s="11" t="s">
        <v>135</v>
      </c>
      <c r="S54" s="11" t="s">
        <v>135</v>
      </c>
      <c r="T54" s="11" t="s">
        <v>135</v>
      </c>
      <c r="U54" s="11" t="s">
        <v>135</v>
      </c>
      <c r="V54" s="11" t="s">
        <v>135</v>
      </c>
      <c r="W54" s="11" t="s">
        <v>135</v>
      </c>
      <c r="X54" s="11" t="s">
        <v>135</v>
      </c>
      <c r="Y54" s="11" t="s">
        <v>134</v>
      </c>
      <c r="Z54" s="11" t="s">
        <v>135</v>
      </c>
      <c r="AA54" s="11" t="s">
        <v>135</v>
      </c>
      <c r="AB54" s="11" t="s">
        <v>135</v>
      </c>
      <c r="AC54" s="11" t="s">
        <v>134</v>
      </c>
      <c r="AD54" s="11" t="s">
        <v>135</v>
      </c>
      <c r="AE54" s="11" t="s">
        <v>134</v>
      </c>
      <c r="AF54" s="11" t="s">
        <v>134</v>
      </c>
      <c r="AG54" s="11" t="s">
        <v>134</v>
      </c>
      <c r="AH54" s="11" t="s">
        <v>134</v>
      </c>
      <c r="AI54" s="11" t="s">
        <v>134</v>
      </c>
      <c r="AJ54" s="11" t="s">
        <v>134</v>
      </c>
      <c r="AK54" s="11" t="s">
        <v>135</v>
      </c>
      <c r="AL54" s="11" t="s">
        <v>135</v>
      </c>
      <c r="AM54" s="11" t="s">
        <v>135</v>
      </c>
      <c r="AN54" s="11" t="s">
        <v>135</v>
      </c>
      <c r="AO54" s="11" t="s">
        <v>134</v>
      </c>
      <c r="AP54" s="11" t="s">
        <v>134</v>
      </c>
      <c r="AQ54" s="11" t="s">
        <v>134</v>
      </c>
      <c r="AR54" s="11" t="s">
        <v>134</v>
      </c>
    </row>
    <row r="55" spans="1:44" ht="39" customHeight="1">
      <c r="A55" s="224"/>
      <c r="B55" s="11" t="s">
        <v>581</v>
      </c>
      <c r="C55" s="11" t="s">
        <v>135</v>
      </c>
      <c r="D55" s="11" t="s">
        <v>135</v>
      </c>
      <c r="E55" s="11" t="s">
        <v>135</v>
      </c>
      <c r="F55" s="11" t="s">
        <v>135</v>
      </c>
      <c r="G55" s="11" t="s">
        <v>135</v>
      </c>
      <c r="H55" s="11" t="s">
        <v>135</v>
      </c>
      <c r="I55" s="11" t="s">
        <v>135</v>
      </c>
      <c r="J55" s="11" t="s">
        <v>135</v>
      </c>
      <c r="K55" s="11" t="s">
        <v>135</v>
      </c>
      <c r="L55" s="11" t="s">
        <v>135</v>
      </c>
      <c r="M55" s="11" t="s">
        <v>135</v>
      </c>
      <c r="N55" s="11" t="s">
        <v>135</v>
      </c>
      <c r="O55" s="11" t="s">
        <v>135</v>
      </c>
      <c r="P55" s="11" t="s">
        <v>135</v>
      </c>
      <c r="Q55" s="11" t="s">
        <v>135</v>
      </c>
      <c r="R55" s="11" t="s">
        <v>135</v>
      </c>
      <c r="S55" s="11" t="s">
        <v>135</v>
      </c>
      <c r="T55" s="11" t="s">
        <v>135</v>
      </c>
      <c r="U55" s="11" t="s">
        <v>135</v>
      </c>
      <c r="V55" s="11" t="s">
        <v>135</v>
      </c>
      <c r="W55" s="11" t="s">
        <v>135</v>
      </c>
      <c r="X55" s="11" t="s">
        <v>135</v>
      </c>
      <c r="Y55" s="11" t="s">
        <v>135</v>
      </c>
      <c r="Z55" s="11" t="s">
        <v>135</v>
      </c>
      <c r="AA55" s="11" t="s">
        <v>135</v>
      </c>
      <c r="AB55" s="11" t="s">
        <v>135</v>
      </c>
      <c r="AC55" s="11" t="s">
        <v>134</v>
      </c>
      <c r="AD55" s="11" t="s">
        <v>135</v>
      </c>
      <c r="AE55" s="11" t="s">
        <v>135</v>
      </c>
      <c r="AF55" s="11" t="s">
        <v>135</v>
      </c>
      <c r="AG55" s="11" t="s">
        <v>135</v>
      </c>
      <c r="AH55" s="11" t="s">
        <v>134</v>
      </c>
      <c r="AI55" s="11" t="s">
        <v>135</v>
      </c>
      <c r="AJ55" s="11" t="s">
        <v>134</v>
      </c>
      <c r="AK55" s="11" t="s">
        <v>135</v>
      </c>
      <c r="AL55" s="11" t="s">
        <v>135</v>
      </c>
      <c r="AM55" s="11" t="s">
        <v>134</v>
      </c>
      <c r="AN55" s="11" t="s">
        <v>135</v>
      </c>
      <c r="AO55" s="11" t="s">
        <v>135</v>
      </c>
      <c r="AP55" s="11" t="s">
        <v>134</v>
      </c>
      <c r="AQ55" s="11" t="s">
        <v>134</v>
      </c>
      <c r="AR55" s="11" t="s">
        <v>135</v>
      </c>
    </row>
    <row r="56" spans="1:44" ht="39" customHeight="1">
      <c r="A56" s="224"/>
      <c r="B56" s="11" t="s">
        <v>582</v>
      </c>
      <c r="C56" s="11" t="s">
        <v>135</v>
      </c>
      <c r="D56" s="11" t="s">
        <v>135</v>
      </c>
      <c r="E56" s="11" t="s">
        <v>135</v>
      </c>
      <c r="F56" s="11" t="s">
        <v>135</v>
      </c>
      <c r="G56" s="11" t="s">
        <v>135</v>
      </c>
      <c r="H56" s="11" t="s">
        <v>135</v>
      </c>
      <c r="I56" s="11" t="s">
        <v>135</v>
      </c>
      <c r="J56" s="11" t="s">
        <v>135</v>
      </c>
      <c r="K56" s="11" t="s">
        <v>135</v>
      </c>
      <c r="L56" s="11" t="s">
        <v>135</v>
      </c>
      <c r="M56" s="11" t="s">
        <v>135</v>
      </c>
      <c r="N56" s="11" t="s">
        <v>135</v>
      </c>
      <c r="O56" s="11" t="s">
        <v>135</v>
      </c>
      <c r="P56" s="11" t="s">
        <v>135</v>
      </c>
      <c r="Q56" s="11" t="s">
        <v>135</v>
      </c>
      <c r="R56" s="11" t="s">
        <v>135</v>
      </c>
      <c r="S56" s="11" t="s">
        <v>135</v>
      </c>
      <c r="T56" s="11" t="s">
        <v>135</v>
      </c>
      <c r="U56" s="11" t="s">
        <v>135</v>
      </c>
      <c r="V56" s="11" t="s">
        <v>135</v>
      </c>
      <c r="W56" s="11" t="s">
        <v>135</v>
      </c>
      <c r="X56" s="11" t="s">
        <v>134</v>
      </c>
      <c r="Y56" s="11" t="s">
        <v>135</v>
      </c>
      <c r="Z56" s="11" t="s">
        <v>135</v>
      </c>
      <c r="AA56" s="11" t="s">
        <v>135</v>
      </c>
      <c r="AB56" s="11" t="s">
        <v>134</v>
      </c>
      <c r="AC56" s="11" t="s">
        <v>134</v>
      </c>
      <c r="AD56" s="11" t="s">
        <v>135</v>
      </c>
      <c r="AE56" s="11" t="s">
        <v>135</v>
      </c>
      <c r="AF56" s="11" t="s">
        <v>135</v>
      </c>
      <c r="AG56" s="11" t="s">
        <v>135</v>
      </c>
      <c r="AH56" s="11" t="s">
        <v>135</v>
      </c>
      <c r="AI56" s="11" t="s">
        <v>135</v>
      </c>
      <c r="AJ56" s="11" t="s">
        <v>134</v>
      </c>
      <c r="AK56" s="11" t="s">
        <v>135</v>
      </c>
      <c r="AL56" s="11" t="s">
        <v>135</v>
      </c>
      <c r="AM56" s="11" t="s">
        <v>134</v>
      </c>
      <c r="AN56" s="11" t="s">
        <v>135</v>
      </c>
      <c r="AO56" s="11" t="s">
        <v>134</v>
      </c>
      <c r="AP56" s="11" t="s">
        <v>134</v>
      </c>
      <c r="AQ56" s="11" t="s">
        <v>134</v>
      </c>
      <c r="AR56" s="11" t="s">
        <v>135</v>
      </c>
    </row>
    <row r="57" spans="1:44" ht="39" customHeight="1">
      <c r="A57" s="224"/>
      <c r="B57" s="11" t="s">
        <v>583</v>
      </c>
      <c r="C57" s="11" t="s">
        <v>135</v>
      </c>
      <c r="D57" s="11" t="s">
        <v>134</v>
      </c>
      <c r="E57" s="11" t="s">
        <v>135</v>
      </c>
      <c r="F57" s="11" t="s">
        <v>135</v>
      </c>
      <c r="G57" s="11" t="s">
        <v>134</v>
      </c>
      <c r="H57" s="11" t="s">
        <v>134</v>
      </c>
      <c r="I57" s="11" t="s">
        <v>134</v>
      </c>
      <c r="J57" s="11" t="s">
        <v>134</v>
      </c>
      <c r="K57" s="11" t="s">
        <v>134</v>
      </c>
      <c r="L57" s="11" t="s">
        <v>134</v>
      </c>
      <c r="M57" s="11" t="s">
        <v>134</v>
      </c>
      <c r="N57" s="11" t="s">
        <v>135</v>
      </c>
      <c r="O57" s="11" t="s">
        <v>135</v>
      </c>
      <c r="P57" s="11" t="s">
        <v>135</v>
      </c>
      <c r="Q57" s="11" t="s">
        <v>135</v>
      </c>
      <c r="R57" s="11" t="s">
        <v>135</v>
      </c>
      <c r="S57" s="11" t="s">
        <v>134</v>
      </c>
      <c r="T57" s="11" t="s">
        <v>135</v>
      </c>
      <c r="U57" s="11" t="s">
        <v>134</v>
      </c>
      <c r="V57" s="11" t="s">
        <v>135</v>
      </c>
      <c r="W57" s="11" t="s">
        <v>135</v>
      </c>
      <c r="X57" s="11" t="s">
        <v>135</v>
      </c>
      <c r="Y57" s="11" t="s">
        <v>134</v>
      </c>
      <c r="Z57" s="11" t="s">
        <v>135</v>
      </c>
      <c r="AA57" s="11" t="s">
        <v>135</v>
      </c>
      <c r="AB57" s="11" t="s">
        <v>135</v>
      </c>
      <c r="AC57" s="11" t="s">
        <v>134</v>
      </c>
      <c r="AD57" s="11" t="s">
        <v>135</v>
      </c>
      <c r="AE57" s="11" t="s">
        <v>135</v>
      </c>
      <c r="AF57" s="11" t="s">
        <v>134</v>
      </c>
      <c r="AG57" s="11" t="s">
        <v>135</v>
      </c>
      <c r="AH57" s="11" t="s">
        <v>134</v>
      </c>
      <c r="AI57" s="11" t="s">
        <v>135</v>
      </c>
      <c r="AJ57" s="11" t="s">
        <v>135</v>
      </c>
      <c r="AK57" s="11" t="s">
        <v>135</v>
      </c>
      <c r="AL57" s="11" t="s">
        <v>135</v>
      </c>
      <c r="AM57" s="11" t="s">
        <v>134</v>
      </c>
      <c r="AN57" s="11" t="s">
        <v>135</v>
      </c>
      <c r="AO57" s="11" t="s">
        <v>135</v>
      </c>
      <c r="AP57" s="11" t="s">
        <v>134</v>
      </c>
      <c r="AQ57" s="11" t="s">
        <v>134</v>
      </c>
      <c r="AR57" s="11" t="s">
        <v>135</v>
      </c>
    </row>
    <row r="58" spans="1:44" ht="39" customHeight="1">
      <c r="A58" s="224"/>
      <c r="B58" s="11" t="s">
        <v>584</v>
      </c>
      <c r="C58" s="11" t="s">
        <v>135</v>
      </c>
      <c r="D58" s="11" t="s">
        <v>135</v>
      </c>
      <c r="E58" s="11" t="s">
        <v>135</v>
      </c>
      <c r="F58" s="11" t="s">
        <v>135</v>
      </c>
      <c r="G58" s="11" t="s">
        <v>135</v>
      </c>
      <c r="H58" s="11" t="s">
        <v>135</v>
      </c>
      <c r="I58" s="11" t="s">
        <v>135</v>
      </c>
      <c r="J58" s="11" t="s">
        <v>135</v>
      </c>
      <c r="K58" s="11" t="s">
        <v>134</v>
      </c>
      <c r="L58" s="11" t="s">
        <v>135</v>
      </c>
      <c r="M58" s="11" t="s">
        <v>134</v>
      </c>
      <c r="N58" s="11" t="s">
        <v>135</v>
      </c>
      <c r="O58" s="11" t="s">
        <v>135</v>
      </c>
      <c r="P58" s="11" t="s">
        <v>135</v>
      </c>
      <c r="Q58" s="11" t="s">
        <v>134</v>
      </c>
      <c r="R58" s="11" t="s">
        <v>135</v>
      </c>
      <c r="S58" s="11" t="s">
        <v>135</v>
      </c>
      <c r="T58" s="11" t="s">
        <v>135</v>
      </c>
      <c r="U58" s="11" t="s">
        <v>134</v>
      </c>
      <c r="V58" s="11" t="s">
        <v>135</v>
      </c>
      <c r="W58" s="11" t="s">
        <v>134</v>
      </c>
      <c r="X58" s="11" t="s">
        <v>134</v>
      </c>
      <c r="Y58" s="11" t="s">
        <v>134</v>
      </c>
      <c r="Z58" s="11" t="s">
        <v>135</v>
      </c>
      <c r="AA58" s="11" t="s">
        <v>134</v>
      </c>
      <c r="AB58" s="11" t="s">
        <v>135</v>
      </c>
      <c r="AC58" s="11" t="s">
        <v>135</v>
      </c>
      <c r="AD58" s="11" t="s">
        <v>135</v>
      </c>
      <c r="AE58" s="11" t="s">
        <v>135</v>
      </c>
      <c r="AF58" s="11" t="s">
        <v>134</v>
      </c>
      <c r="AG58" s="11" t="s">
        <v>135</v>
      </c>
      <c r="AH58" s="11" t="s">
        <v>134</v>
      </c>
      <c r="AI58" s="11" t="s">
        <v>135</v>
      </c>
      <c r="AJ58" s="11" t="s">
        <v>135</v>
      </c>
      <c r="AK58" s="11" t="s">
        <v>135</v>
      </c>
      <c r="AL58" s="11" t="s">
        <v>135</v>
      </c>
      <c r="AM58" s="11" t="s">
        <v>134</v>
      </c>
      <c r="AN58" s="11" t="s">
        <v>135</v>
      </c>
      <c r="AO58" s="11" t="s">
        <v>135</v>
      </c>
      <c r="AP58" s="11" t="s">
        <v>134</v>
      </c>
      <c r="AQ58" s="11" t="s">
        <v>134</v>
      </c>
      <c r="AR58" s="11" t="s">
        <v>135</v>
      </c>
    </row>
    <row r="59" spans="1:44" ht="39" customHeight="1">
      <c r="A59" s="224"/>
      <c r="B59" s="11" t="s">
        <v>585</v>
      </c>
      <c r="C59" s="11" t="s">
        <v>135</v>
      </c>
      <c r="D59" s="11" t="s">
        <v>135</v>
      </c>
      <c r="E59" s="11" t="s">
        <v>135</v>
      </c>
      <c r="F59" s="11" t="s">
        <v>135</v>
      </c>
      <c r="G59" s="11" t="s">
        <v>134</v>
      </c>
      <c r="H59" s="11" t="s">
        <v>135</v>
      </c>
      <c r="I59" s="11" t="s">
        <v>134</v>
      </c>
      <c r="J59" s="11" t="s">
        <v>135</v>
      </c>
      <c r="K59" s="11" t="s">
        <v>134</v>
      </c>
      <c r="L59" s="11" t="s">
        <v>135</v>
      </c>
      <c r="M59" s="11" t="s">
        <v>134</v>
      </c>
      <c r="N59" s="11" t="s">
        <v>135</v>
      </c>
      <c r="O59" s="11" t="s">
        <v>135</v>
      </c>
      <c r="P59" s="11" t="s">
        <v>135</v>
      </c>
      <c r="Q59" s="11" t="s">
        <v>135</v>
      </c>
      <c r="R59" s="11" t="s">
        <v>135</v>
      </c>
      <c r="S59" s="11" t="s">
        <v>135</v>
      </c>
      <c r="T59" s="11" t="s">
        <v>135</v>
      </c>
      <c r="U59" s="11" t="s">
        <v>134</v>
      </c>
      <c r="V59" s="11" t="s">
        <v>135</v>
      </c>
      <c r="W59" s="11" t="s">
        <v>135</v>
      </c>
      <c r="X59" s="11" t="s">
        <v>134</v>
      </c>
      <c r="Y59" s="11" t="s">
        <v>135</v>
      </c>
      <c r="Z59" s="11" t="s">
        <v>135</v>
      </c>
      <c r="AA59" s="11" t="s">
        <v>135</v>
      </c>
      <c r="AB59" s="11" t="s">
        <v>135</v>
      </c>
      <c r="AC59" s="11" t="s">
        <v>135</v>
      </c>
      <c r="AD59" s="11" t="s">
        <v>135</v>
      </c>
      <c r="AE59" s="11" t="s">
        <v>135</v>
      </c>
      <c r="AF59" s="11" t="s">
        <v>134</v>
      </c>
      <c r="AG59" s="11" t="s">
        <v>135</v>
      </c>
      <c r="AH59" s="11" t="s">
        <v>135</v>
      </c>
      <c r="AI59" s="11" t="s">
        <v>135</v>
      </c>
      <c r="AJ59" s="11" t="s">
        <v>134</v>
      </c>
      <c r="AK59" s="11" t="s">
        <v>135</v>
      </c>
      <c r="AL59" s="11" t="s">
        <v>135</v>
      </c>
      <c r="AM59" s="11" t="s">
        <v>134</v>
      </c>
      <c r="AN59" s="11" t="s">
        <v>134</v>
      </c>
      <c r="AO59" s="11" t="s">
        <v>134</v>
      </c>
      <c r="AP59" s="11" t="s">
        <v>134</v>
      </c>
      <c r="AQ59" s="11" t="s">
        <v>134</v>
      </c>
      <c r="AR59" s="11" t="s">
        <v>134</v>
      </c>
    </row>
    <row r="60" spans="1:44" ht="39" customHeight="1">
      <c r="A60" s="224"/>
      <c r="B60" s="11" t="s">
        <v>586</v>
      </c>
      <c r="C60" s="11" t="s">
        <v>135</v>
      </c>
      <c r="D60" s="11" t="s">
        <v>135</v>
      </c>
      <c r="E60" s="11" t="s">
        <v>135</v>
      </c>
      <c r="F60" s="11" t="s">
        <v>135</v>
      </c>
      <c r="G60" s="11" t="s">
        <v>135</v>
      </c>
      <c r="H60" s="11" t="s">
        <v>135</v>
      </c>
      <c r="I60" s="11" t="s">
        <v>135</v>
      </c>
      <c r="J60" s="11" t="s">
        <v>135</v>
      </c>
      <c r="K60" s="11" t="s">
        <v>134</v>
      </c>
      <c r="L60" s="11" t="s">
        <v>135</v>
      </c>
      <c r="M60" s="11" t="s">
        <v>134</v>
      </c>
      <c r="N60" s="11" t="s">
        <v>135</v>
      </c>
      <c r="O60" s="11" t="s">
        <v>135</v>
      </c>
      <c r="P60" s="11" t="s">
        <v>135</v>
      </c>
      <c r="Q60" s="11" t="s">
        <v>135</v>
      </c>
      <c r="R60" s="11" t="s">
        <v>135</v>
      </c>
      <c r="S60" s="11" t="s">
        <v>135</v>
      </c>
      <c r="T60" s="11" t="s">
        <v>135</v>
      </c>
      <c r="U60" s="11" t="s">
        <v>135</v>
      </c>
      <c r="V60" s="11" t="s">
        <v>135</v>
      </c>
      <c r="W60" s="11" t="s">
        <v>134</v>
      </c>
      <c r="X60" s="11" t="s">
        <v>135</v>
      </c>
      <c r="Y60" s="11" t="s">
        <v>134</v>
      </c>
      <c r="Z60" s="11" t="s">
        <v>135</v>
      </c>
      <c r="AA60" s="11" t="s">
        <v>135</v>
      </c>
      <c r="AB60" s="11" t="s">
        <v>135</v>
      </c>
      <c r="AC60" s="11" t="s">
        <v>134</v>
      </c>
      <c r="AD60" s="11" t="s">
        <v>135</v>
      </c>
      <c r="AE60" s="11" t="s">
        <v>134</v>
      </c>
      <c r="AF60" s="11" t="s">
        <v>134</v>
      </c>
      <c r="AG60" s="11" t="s">
        <v>134</v>
      </c>
      <c r="AH60" s="11" t="s">
        <v>134</v>
      </c>
      <c r="AI60" s="11" t="s">
        <v>134</v>
      </c>
      <c r="AJ60" s="11" t="s">
        <v>135</v>
      </c>
      <c r="AK60" s="11" t="s">
        <v>135</v>
      </c>
      <c r="AL60" s="11" t="s">
        <v>134</v>
      </c>
      <c r="AM60" s="11" t="s">
        <v>134</v>
      </c>
      <c r="AN60" s="11" t="s">
        <v>134</v>
      </c>
      <c r="AO60" s="11" t="s">
        <v>134</v>
      </c>
      <c r="AP60" s="11" t="s">
        <v>134</v>
      </c>
      <c r="AQ60" s="11" t="s">
        <v>135</v>
      </c>
      <c r="AR60" s="11" t="s">
        <v>134</v>
      </c>
    </row>
    <row r="61" spans="1:44" ht="39" customHeight="1">
      <c r="A61" s="224"/>
      <c r="B61" s="11" t="s">
        <v>587</v>
      </c>
      <c r="C61" s="11" t="s">
        <v>135</v>
      </c>
      <c r="D61" s="11" t="s">
        <v>135</v>
      </c>
      <c r="E61" s="11" t="s">
        <v>135</v>
      </c>
      <c r="F61" s="11" t="s">
        <v>135</v>
      </c>
      <c r="G61" s="11" t="s">
        <v>134</v>
      </c>
      <c r="H61" s="11" t="s">
        <v>135</v>
      </c>
      <c r="I61" s="11" t="s">
        <v>135</v>
      </c>
      <c r="J61" s="11" t="s">
        <v>135</v>
      </c>
      <c r="K61" s="11" t="s">
        <v>134</v>
      </c>
      <c r="L61" s="11" t="s">
        <v>135</v>
      </c>
      <c r="M61" s="11" t="s">
        <v>134</v>
      </c>
      <c r="N61" s="11" t="s">
        <v>135</v>
      </c>
      <c r="O61" s="11" t="s">
        <v>134</v>
      </c>
      <c r="P61" s="11" t="s">
        <v>134</v>
      </c>
      <c r="Q61" s="11" t="s">
        <v>135</v>
      </c>
      <c r="R61" s="11" t="s">
        <v>135</v>
      </c>
      <c r="S61" s="11" t="s">
        <v>134</v>
      </c>
      <c r="T61" s="11" t="s">
        <v>135</v>
      </c>
      <c r="U61" s="11" t="s">
        <v>135</v>
      </c>
      <c r="V61" s="11" t="s">
        <v>135</v>
      </c>
      <c r="W61" s="11" t="s">
        <v>134</v>
      </c>
      <c r="X61" s="11" t="s">
        <v>134</v>
      </c>
      <c r="Y61" s="11" t="s">
        <v>135</v>
      </c>
      <c r="Z61" s="11" t="s">
        <v>135</v>
      </c>
      <c r="AA61" s="11" t="s">
        <v>134</v>
      </c>
      <c r="AB61" s="11" t="s">
        <v>135</v>
      </c>
      <c r="AC61" s="11" t="s">
        <v>135</v>
      </c>
      <c r="AD61" s="11" t="s">
        <v>135</v>
      </c>
      <c r="AE61" s="11" t="s">
        <v>135</v>
      </c>
      <c r="AF61" s="11" t="s">
        <v>135</v>
      </c>
      <c r="AG61" s="11" t="s">
        <v>135</v>
      </c>
      <c r="AH61" s="11" t="s">
        <v>134</v>
      </c>
      <c r="AI61" s="11" t="s">
        <v>135</v>
      </c>
      <c r="AJ61" s="11" t="s">
        <v>135</v>
      </c>
      <c r="AK61" s="11" t="s">
        <v>135</v>
      </c>
      <c r="AL61" s="11" t="s">
        <v>135</v>
      </c>
      <c r="AM61" s="11" t="s">
        <v>134</v>
      </c>
      <c r="AN61" s="11" t="s">
        <v>135</v>
      </c>
      <c r="AO61" s="11" t="s">
        <v>135</v>
      </c>
      <c r="AP61" s="11" t="s">
        <v>134</v>
      </c>
      <c r="AQ61" s="11" t="s">
        <v>134</v>
      </c>
      <c r="AR61" s="11" t="s">
        <v>135</v>
      </c>
    </row>
    <row r="62" spans="1:44" ht="39" customHeight="1">
      <c r="A62" s="224"/>
      <c r="B62" s="11" t="s">
        <v>588</v>
      </c>
      <c r="C62" s="11" t="s">
        <v>135</v>
      </c>
      <c r="D62" s="11" t="s">
        <v>135</v>
      </c>
      <c r="E62" s="11" t="s">
        <v>135</v>
      </c>
      <c r="F62" s="11" t="s">
        <v>135</v>
      </c>
      <c r="G62" s="11" t="s">
        <v>134</v>
      </c>
      <c r="H62" s="11" t="s">
        <v>135</v>
      </c>
      <c r="I62" s="11" t="s">
        <v>135</v>
      </c>
      <c r="J62" s="11" t="s">
        <v>135</v>
      </c>
      <c r="K62" s="11" t="s">
        <v>135</v>
      </c>
      <c r="L62" s="11" t="s">
        <v>135</v>
      </c>
      <c r="M62" s="11" t="s">
        <v>135</v>
      </c>
      <c r="N62" s="11" t="s">
        <v>135</v>
      </c>
      <c r="O62" s="11" t="s">
        <v>135</v>
      </c>
      <c r="P62" s="11" t="s">
        <v>135</v>
      </c>
      <c r="Q62" s="11" t="s">
        <v>135</v>
      </c>
      <c r="R62" s="11" t="s">
        <v>135</v>
      </c>
      <c r="S62" s="11" t="s">
        <v>135</v>
      </c>
      <c r="T62" s="11" t="s">
        <v>135</v>
      </c>
      <c r="U62" s="11" t="s">
        <v>135</v>
      </c>
      <c r="V62" s="11" t="s">
        <v>135</v>
      </c>
      <c r="W62" s="11" t="s">
        <v>135</v>
      </c>
      <c r="X62" s="11" t="s">
        <v>135</v>
      </c>
      <c r="Y62" s="11" t="s">
        <v>135</v>
      </c>
      <c r="Z62" s="11" t="s">
        <v>135</v>
      </c>
      <c r="AA62" s="11" t="s">
        <v>135</v>
      </c>
      <c r="AB62" s="11" t="s">
        <v>135</v>
      </c>
      <c r="AC62" s="11" t="s">
        <v>134</v>
      </c>
      <c r="AD62" s="11" t="s">
        <v>135</v>
      </c>
      <c r="AE62" s="11" t="s">
        <v>135</v>
      </c>
      <c r="AF62" s="11" t="s">
        <v>135</v>
      </c>
      <c r="AG62" s="11" t="s">
        <v>135</v>
      </c>
      <c r="AH62" s="11" t="s">
        <v>135</v>
      </c>
      <c r="AI62" s="11" t="s">
        <v>135</v>
      </c>
      <c r="AJ62" s="11" t="s">
        <v>135</v>
      </c>
      <c r="AK62" s="11" t="s">
        <v>135</v>
      </c>
      <c r="AL62" s="11" t="s">
        <v>135</v>
      </c>
      <c r="AM62" s="11" t="s">
        <v>134</v>
      </c>
      <c r="AN62" s="11" t="s">
        <v>134</v>
      </c>
      <c r="AO62" s="11" t="s">
        <v>135</v>
      </c>
      <c r="AP62" s="11" t="s">
        <v>135</v>
      </c>
      <c r="AQ62" s="11" t="s">
        <v>135</v>
      </c>
      <c r="AR62" s="11" t="s">
        <v>134</v>
      </c>
    </row>
    <row r="63" spans="1:44" ht="55.5" customHeight="1">
      <c r="A63" s="224"/>
      <c r="B63" s="22" t="s">
        <v>589</v>
      </c>
      <c r="C63" s="11" t="s">
        <v>134</v>
      </c>
      <c r="D63" s="11" t="s">
        <v>134</v>
      </c>
      <c r="E63" s="11" t="s">
        <v>134</v>
      </c>
      <c r="F63" s="11" t="s">
        <v>134</v>
      </c>
      <c r="G63" s="11" t="s">
        <v>134</v>
      </c>
      <c r="H63" s="11" t="s">
        <v>135</v>
      </c>
      <c r="I63" s="11" t="s">
        <v>134</v>
      </c>
      <c r="J63" s="11" t="s">
        <v>134</v>
      </c>
      <c r="K63" s="11" t="s">
        <v>134</v>
      </c>
      <c r="L63" s="11" t="s">
        <v>134</v>
      </c>
      <c r="M63" s="11" t="s">
        <v>134</v>
      </c>
      <c r="N63" s="11" t="s">
        <v>590</v>
      </c>
      <c r="O63" s="11" t="s">
        <v>134</v>
      </c>
      <c r="P63" s="11" t="s">
        <v>134</v>
      </c>
      <c r="Q63" s="11" t="s">
        <v>134</v>
      </c>
      <c r="R63" s="11" t="s">
        <v>134</v>
      </c>
      <c r="S63" s="11" t="s">
        <v>134</v>
      </c>
      <c r="T63" s="11" t="s">
        <v>134</v>
      </c>
      <c r="U63" s="11" t="s">
        <v>135</v>
      </c>
      <c r="V63" s="11" t="s">
        <v>134</v>
      </c>
      <c r="W63" s="11" t="s">
        <v>134</v>
      </c>
      <c r="X63" s="11" t="s">
        <v>134</v>
      </c>
      <c r="Y63" s="11" t="s">
        <v>134</v>
      </c>
      <c r="Z63" s="11" t="s">
        <v>134</v>
      </c>
      <c r="AA63" s="11" t="s">
        <v>134</v>
      </c>
      <c r="AB63" s="11" t="s">
        <v>134</v>
      </c>
      <c r="AC63" s="11" t="s">
        <v>134</v>
      </c>
      <c r="AD63" s="11" t="s">
        <v>134</v>
      </c>
      <c r="AE63" s="11" t="s">
        <v>134</v>
      </c>
      <c r="AF63" s="11" t="s">
        <v>134</v>
      </c>
      <c r="AG63" s="11" t="s">
        <v>134</v>
      </c>
      <c r="AH63" s="11" t="s">
        <v>134</v>
      </c>
      <c r="AI63" s="11" t="s">
        <v>134</v>
      </c>
      <c r="AJ63" s="11" t="s">
        <v>134</v>
      </c>
      <c r="AK63" s="11" t="s">
        <v>135</v>
      </c>
      <c r="AL63" s="11" t="s">
        <v>135</v>
      </c>
      <c r="AM63" s="11" t="s">
        <v>134</v>
      </c>
      <c r="AN63" s="11" t="s">
        <v>590</v>
      </c>
      <c r="AO63" s="11" t="s">
        <v>134</v>
      </c>
      <c r="AP63" s="11" t="s">
        <v>134</v>
      </c>
      <c r="AQ63" s="11" t="s">
        <v>134</v>
      </c>
      <c r="AR63" s="11" t="s">
        <v>134</v>
      </c>
    </row>
    <row r="64" spans="1:44" ht="55.5" customHeight="1">
      <c r="A64" s="224"/>
      <c r="B64" s="11" t="s">
        <v>591</v>
      </c>
      <c r="C64" s="11"/>
      <c r="D64" s="11"/>
      <c r="E64" s="11"/>
      <c r="F64" s="11"/>
      <c r="G64" s="11"/>
      <c r="H64" s="11" t="s">
        <v>135</v>
      </c>
      <c r="I64" s="11"/>
      <c r="J64" s="11"/>
      <c r="K64" s="11"/>
      <c r="L64" s="11"/>
      <c r="M64" s="11"/>
      <c r="N64" s="11"/>
      <c r="O64" s="11"/>
      <c r="P64" s="11"/>
      <c r="Q64" s="11"/>
      <c r="R64" s="11"/>
      <c r="S64" s="11"/>
      <c r="T64" s="11"/>
      <c r="U64" s="11" t="s">
        <v>135</v>
      </c>
      <c r="V64" s="11"/>
      <c r="W64" s="11"/>
      <c r="X64" s="11"/>
      <c r="Y64" s="11"/>
      <c r="Z64" s="11"/>
      <c r="AA64" s="11"/>
      <c r="AB64" s="11"/>
      <c r="AC64" s="11"/>
      <c r="AD64" s="11"/>
      <c r="AE64" s="11"/>
      <c r="AF64" s="11"/>
      <c r="AG64" s="11"/>
      <c r="AH64" s="11"/>
      <c r="AI64" s="11"/>
      <c r="AJ64" s="11"/>
      <c r="AK64" s="11" t="s">
        <v>135</v>
      </c>
      <c r="AL64" s="11" t="s">
        <v>134</v>
      </c>
      <c r="AM64" s="11"/>
      <c r="AN64" s="11" t="s">
        <v>135</v>
      </c>
      <c r="AO64" s="11"/>
      <c r="AP64" s="11"/>
      <c r="AQ64" s="11"/>
      <c r="AR64" s="11"/>
    </row>
    <row r="65" spans="1:44" ht="55.5" customHeight="1">
      <c r="A65" s="224"/>
      <c r="B65" s="11" t="s">
        <v>592</v>
      </c>
      <c r="C65" s="11"/>
      <c r="D65" s="11"/>
      <c r="E65" s="11"/>
      <c r="F65" s="11"/>
      <c r="G65" s="11"/>
      <c r="H65" s="11" t="s">
        <v>135</v>
      </c>
      <c r="I65" s="11"/>
      <c r="J65" s="11"/>
      <c r="K65" s="11"/>
      <c r="L65" s="11"/>
      <c r="M65" s="11"/>
      <c r="N65" s="11"/>
      <c r="O65" s="11"/>
      <c r="P65" s="11"/>
      <c r="Q65" s="11"/>
      <c r="R65" s="11"/>
      <c r="S65" s="11"/>
      <c r="T65" s="11"/>
      <c r="U65" s="11" t="s">
        <v>135</v>
      </c>
      <c r="V65" s="11"/>
      <c r="W65" s="11"/>
      <c r="X65" s="11"/>
      <c r="Y65" s="11"/>
      <c r="Z65" s="11"/>
      <c r="AA65" s="11"/>
      <c r="AB65" s="11"/>
      <c r="AC65" s="11"/>
      <c r="AD65" s="11"/>
      <c r="AE65" s="11"/>
      <c r="AF65" s="11"/>
      <c r="AG65" s="11"/>
      <c r="AH65" s="11"/>
      <c r="AI65" s="11"/>
      <c r="AJ65" s="11"/>
      <c r="AK65" s="11" t="s">
        <v>134</v>
      </c>
      <c r="AL65" s="11" t="s">
        <v>134</v>
      </c>
      <c r="AM65" s="11"/>
      <c r="AN65" s="11" t="s">
        <v>135</v>
      </c>
      <c r="AO65" s="11"/>
      <c r="AP65" s="11"/>
      <c r="AQ65" s="11"/>
      <c r="AR65" s="11"/>
    </row>
    <row r="66" spans="1:44" ht="55.5" customHeight="1">
      <c r="A66" s="224"/>
      <c r="B66" s="11" t="s">
        <v>593</v>
      </c>
      <c r="C66" s="11"/>
      <c r="D66" s="11"/>
      <c r="E66" s="11"/>
      <c r="F66" s="11"/>
      <c r="G66" s="11"/>
      <c r="H66" s="11" t="s">
        <v>135</v>
      </c>
      <c r="I66" s="11"/>
      <c r="J66" s="11"/>
      <c r="K66" s="11"/>
      <c r="L66" s="11"/>
      <c r="M66" s="11"/>
      <c r="N66" s="11"/>
      <c r="O66" s="11"/>
      <c r="P66" s="11"/>
      <c r="Q66" s="11"/>
      <c r="R66" s="11"/>
      <c r="S66" s="11"/>
      <c r="T66" s="11"/>
      <c r="U66" s="11" t="s">
        <v>135</v>
      </c>
      <c r="V66" s="11"/>
      <c r="W66" s="11"/>
      <c r="X66" s="11"/>
      <c r="Y66" s="11"/>
      <c r="Z66" s="11"/>
      <c r="AA66" s="11"/>
      <c r="AB66" s="11"/>
      <c r="AC66" s="11"/>
      <c r="AD66" s="11"/>
      <c r="AE66" s="11"/>
      <c r="AF66" s="11"/>
      <c r="AG66" s="11"/>
      <c r="AH66" s="11"/>
      <c r="AI66" s="11"/>
      <c r="AJ66" s="11"/>
      <c r="AK66" s="11" t="s">
        <v>134</v>
      </c>
      <c r="AL66" s="11" t="s">
        <v>134</v>
      </c>
      <c r="AM66" s="11"/>
      <c r="AN66" s="11" t="s">
        <v>135</v>
      </c>
      <c r="AO66" s="11"/>
      <c r="AP66" s="11"/>
      <c r="AQ66" s="11"/>
      <c r="AR66" s="11"/>
    </row>
    <row r="67" spans="1:44" ht="55.5" customHeight="1">
      <c r="A67" s="224"/>
      <c r="B67" s="11" t="s">
        <v>594</v>
      </c>
      <c r="C67" s="11"/>
      <c r="D67" s="11"/>
      <c r="E67" s="11"/>
      <c r="F67" s="11"/>
      <c r="G67" s="11"/>
      <c r="H67" s="11" t="s">
        <v>135</v>
      </c>
      <c r="I67" s="11"/>
      <c r="J67" s="11"/>
      <c r="K67" s="11"/>
      <c r="L67" s="11"/>
      <c r="M67" s="11"/>
      <c r="N67" s="11"/>
      <c r="O67" s="11"/>
      <c r="P67" s="11"/>
      <c r="Q67" s="11"/>
      <c r="R67" s="11"/>
      <c r="S67" s="11"/>
      <c r="T67" s="11"/>
      <c r="U67" s="11" t="s">
        <v>135</v>
      </c>
      <c r="V67" s="11"/>
      <c r="W67" s="11"/>
      <c r="X67" s="11"/>
      <c r="Y67" s="11"/>
      <c r="Z67" s="11"/>
      <c r="AA67" s="11"/>
      <c r="AB67" s="11"/>
      <c r="AC67" s="11"/>
      <c r="AD67" s="11"/>
      <c r="AE67" s="11"/>
      <c r="AF67" s="11"/>
      <c r="AG67" s="11"/>
      <c r="AH67" s="11"/>
      <c r="AI67" s="11"/>
      <c r="AJ67" s="11"/>
      <c r="AK67" s="11" t="s">
        <v>134</v>
      </c>
      <c r="AL67" s="11" t="s">
        <v>134</v>
      </c>
      <c r="AM67" s="11"/>
      <c r="AN67" s="11" t="s">
        <v>135</v>
      </c>
      <c r="AO67" s="11"/>
      <c r="AP67" s="11"/>
      <c r="AQ67" s="11"/>
      <c r="AR67" s="11"/>
    </row>
    <row r="68" spans="1:44" ht="55.5" customHeight="1">
      <c r="A68" s="224"/>
      <c r="B68" s="11" t="s">
        <v>595</v>
      </c>
      <c r="C68" s="11"/>
      <c r="D68" s="11"/>
      <c r="E68" s="11"/>
      <c r="F68" s="11"/>
      <c r="G68" s="11"/>
      <c r="H68" s="11" t="s">
        <v>134</v>
      </c>
      <c r="I68" s="11"/>
      <c r="J68" s="11"/>
      <c r="K68" s="11"/>
      <c r="L68" s="11"/>
      <c r="M68" s="11"/>
      <c r="N68" s="11"/>
      <c r="O68" s="11"/>
      <c r="P68" s="11"/>
      <c r="Q68" s="11"/>
      <c r="R68" s="11"/>
      <c r="S68" s="11"/>
      <c r="T68" s="11"/>
      <c r="U68" s="11" t="s">
        <v>134</v>
      </c>
      <c r="V68" s="11"/>
      <c r="W68" s="11"/>
      <c r="X68" s="11"/>
      <c r="Y68" s="11"/>
      <c r="Z68" s="11"/>
      <c r="AA68" s="11"/>
      <c r="AB68" s="11"/>
      <c r="AC68" s="11"/>
      <c r="AD68" s="11"/>
      <c r="AE68" s="11"/>
      <c r="AF68" s="11"/>
      <c r="AG68" s="11"/>
      <c r="AH68" s="11"/>
      <c r="AI68" s="11"/>
      <c r="AJ68" s="11"/>
      <c r="AK68" s="11" t="s">
        <v>134</v>
      </c>
      <c r="AL68" s="11" t="s">
        <v>134</v>
      </c>
      <c r="AM68" s="11"/>
      <c r="AN68" s="11" t="s">
        <v>135</v>
      </c>
      <c r="AO68" s="11"/>
      <c r="AP68" s="11"/>
      <c r="AQ68" s="11"/>
      <c r="AR68" s="11"/>
    </row>
    <row r="69" spans="1:44" ht="55.5" customHeight="1">
      <c r="A69" s="224"/>
      <c r="B69" s="11" t="s">
        <v>596</v>
      </c>
      <c r="C69" s="11"/>
      <c r="D69" s="11"/>
      <c r="E69" s="11"/>
      <c r="F69" s="11"/>
      <c r="G69" s="11"/>
      <c r="H69" s="11" t="s">
        <v>134</v>
      </c>
      <c r="I69" s="11"/>
      <c r="J69" s="11"/>
      <c r="K69" s="11"/>
      <c r="L69" s="11"/>
      <c r="M69" s="11"/>
      <c r="N69" s="11"/>
      <c r="O69" s="11"/>
      <c r="P69" s="11"/>
      <c r="Q69" s="11"/>
      <c r="R69" s="11"/>
      <c r="S69" s="11"/>
      <c r="T69" s="11"/>
      <c r="U69" s="11" t="s">
        <v>134</v>
      </c>
      <c r="V69" s="11"/>
      <c r="W69" s="11"/>
      <c r="X69" s="11"/>
      <c r="Y69" s="11"/>
      <c r="Z69" s="11"/>
      <c r="AA69" s="11"/>
      <c r="AB69" s="11"/>
      <c r="AC69" s="11"/>
      <c r="AD69" s="11"/>
      <c r="AE69" s="11"/>
      <c r="AF69" s="11"/>
      <c r="AG69" s="11"/>
      <c r="AH69" s="11"/>
      <c r="AI69" s="11"/>
      <c r="AJ69" s="11"/>
      <c r="AK69" s="11" t="s">
        <v>135</v>
      </c>
      <c r="AL69" s="11" t="s">
        <v>134</v>
      </c>
      <c r="AM69" s="11"/>
      <c r="AN69" s="11" t="s">
        <v>135</v>
      </c>
      <c r="AO69" s="11"/>
      <c r="AP69" s="11"/>
      <c r="AQ69" s="11"/>
      <c r="AR69" s="11"/>
    </row>
    <row r="70" spans="1:44" ht="55.5" customHeight="1">
      <c r="A70" s="224"/>
      <c r="B70" s="11" t="s">
        <v>597</v>
      </c>
      <c r="C70" s="11"/>
      <c r="D70" s="11"/>
      <c r="E70" s="11"/>
      <c r="F70" s="11"/>
      <c r="G70" s="11"/>
      <c r="H70" s="11" t="s">
        <v>134</v>
      </c>
      <c r="I70" s="11"/>
      <c r="J70" s="11"/>
      <c r="K70" s="11"/>
      <c r="L70" s="11"/>
      <c r="M70" s="11"/>
      <c r="N70" s="11"/>
      <c r="O70" s="11"/>
      <c r="P70" s="11"/>
      <c r="Q70" s="11"/>
      <c r="R70" s="11"/>
      <c r="S70" s="11"/>
      <c r="T70" s="11"/>
      <c r="U70" s="11" t="s">
        <v>135</v>
      </c>
      <c r="V70" s="11"/>
      <c r="W70" s="11"/>
      <c r="X70" s="11"/>
      <c r="Y70" s="11"/>
      <c r="Z70" s="11"/>
      <c r="AA70" s="11"/>
      <c r="AB70" s="11"/>
      <c r="AC70" s="11"/>
      <c r="AD70" s="11"/>
      <c r="AE70" s="11"/>
      <c r="AF70" s="11"/>
      <c r="AG70" s="11"/>
      <c r="AH70" s="11"/>
      <c r="AI70" s="11"/>
      <c r="AJ70" s="11"/>
      <c r="AK70" s="11" t="s">
        <v>135</v>
      </c>
      <c r="AL70" s="11" t="s">
        <v>134</v>
      </c>
      <c r="AM70" s="11"/>
      <c r="AN70" s="11" t="s">
        <v>134</v>
      </c>
      <c r="AO70" s="11"/>
      <c r="AP70" s="11"/>
      <c r="AQ70" s="11"/>
      <c r="AR70" s="11"/>
    </row>
    <row r="71" spans="1:44" ht="55.5" customHeight="1">
      <c r="A71" s="224"/>
      <c r="B71" s="11" t="s">
        <v>598</v>
      </c>
      <c r="C71" s="11"/>
      <c r="D71" s="11"/>
      <c r="E71" s="11"/>
      <c r="F71" s="11"/>
      <c r="G71" s="11"/>
      <c r="H71" s="11" t="s">
        <v>135</v>
      </c>
      <c r="I71" s="11"/>
      <c r="J71" s="11"/>
      <c r="K71" s="11"/>
      <c r="L71" s="11"/>
      <c r="M71" s="11"/>
      <c r="N71" s="11"/>
      <c r="O71" s="11"/>
      <c r="P71" s="11"/>
      <c r="Q71" s="11"/>
      <c r="R71" s="11"/>
      <c r="S71" s="11"/>
      <c r="T71" s="11"/>
      <c r="U71" s="11" t="s">
        <v>135</v>
      </c>
      <c r="V71" s="11"/>
      <c r="W71" s="11"/>
      <c r="X71" s="11"/>
      <c r="Y71" s="11"/>
      <c r="Z71" s="11"/>
      <c r="AA71" s="11"/>
      <c r="AB71" s="11"/>
      <c r="AC71" s="11"/>
      <c r="AD71" s="11"/>
      <c r="AE71" s="11"/>
      <c r="AF71" s="11"/>
      <c r="AG71" s="11"/>
      <c r="AH71" s="11"/>
      <c r="AI71" s="11"/>
      <c r="AJ71" s="11"/>
      <c r="AK71" s="11" t="s">
        <v>135</v>
      </c>
      <c r="AL71" s="11" t="s">
        <v>134</v>
      </c>
      <c r="AM71" s="11"/>
      <c r="AN71" s="11" t="s">
        <v>135</v>
      </c>
      <c r="AO71" s="11"/>
      <c r="AP71" s="11"/>
      <c r="AQ71" s="11"/>
      <c r="AR71" s="11"/>
    </row>
    <row r="72" spans="1:44" ht="55.5" customHeight="1">
      <c r="A72" s="224"/>
      <c r="B72" s="11" t="s">
        <v>599</v>
      </c>
      <c r="C72" s="11"/>
      <c r="D72" s="11"/>
      <c r="E72" s="11"/>
      <c r="F72" s="11"/>
      <c r="G72" s="11"/>
      <c r="H72" s="11" t="s">
        <v>135</v>
      </c>
      <c r="I72" s="11"/>
      <c r="J72" s="11"/>
      <c r="K72" s="11"/>
      <c r="L72" s="11"/>
      <c r="M72" s="11"/>
      <c r="N72" s="11"/>
      <c r="O72" s="11"/>
      <c r="P72" s="11"/>
      <c r="Q72" s="11"/>
      <c r="R72" s="11"/>
      <c r="S72" s="11"/>
      <c r="T72" s="11"/>
      <c r="U72" s="11" t="s">
        <v>134</v>
      </c>
      <c r="V72" s="11"/>
      <c r="W72" s="11"/>
      <c r="X72" s="11"/>
      <c r="Y72" s="11"/>
      <c r="Z72" s="11"/>
      <c r="AA72" s="11"/>
      <c r="AB72" s="11"/>
      <c r="AC72" s="11"/>
      <c r="AD72" s="11"/>
      <c r="AE72" s="11"/>
      <c r="AF72" s="11"/>
      <c r="AG72" s="11"/>
      <c r="AH72" s="11"/>
      <c r="AI72" s="11"/>
      <c r="AJ72" s="11"/>
      <c r="AK72" s="11" t="s">
        <v>134</v>
      </c>
      <c r="AL72" s="11" t="s">
        <v>134</v>
      </c>
      <c r="AM72" s="11"/>
      <c r="AN72" s="11" t="s">
        <v>135</v>
      </c>
      <c r="AO72" s="11"/>
      <c r="AP72" s="11"/>
      <c r="AQ72" s="11"/>
      <c r="AR72" s="11"/>
    </row>
    <row r="73" spans="1:44" ht="55.5" customHeight="1">
      <c r="A73" s="225"/>
      <c r="B73" s="11" t="s">
        <v>600</v>
      </c>
      <c r="C73" s="11"/>
      <c r="D73" s="11"/>
      <c r="E73" s="11"/>
      <c r="F73" s="11"/>
      <c r="G73" s="11"/>
      <c r="H73" s="11" t="s">
        <v>134</v>
      </c>
      <c r="I73" s="11"/>
      <c r="J73" s="11"/>
      <c r="K73" s="11"/>
      <c r="L73" s="11"/>
      <c r="M73" s="11"/>
      <c r="N73" s="11"/>
      <c r="O73" s="11"/>
      <c r="P73" s="11"/>
      <c r="Q73" s="11"/>
      <c r="R73" s="11"/>
      <c r="S73" s="11"/>
      <c r="T73" s="11"/>
      <c r="U73" s="11" t="s">
        <v>135</v>
      </c>
      <c r="V73" s="11"/>
      <c r="W73" s="11"/>
      <c r="X73" s="11"/>
      <c r="Y73" s="11"/>
      <c r="Z73" s="11"/>
      <c r="AA73" s="11"/>
      <c r="AB73" s="11"/>
      <c r="AC73" s="11"/>
      <c r="AD73" s="11"/>
      <c r="AE73" s="11"/>
      <c r="AF73" s="11"/>
      <c r="AG73" s="11"/>
      <c r="AH73" s="11"/>
      <c r="AI73" s="11"/>
      <c r="AJ73" s="11"/>
      <c r="AK73" s="11" t="s">
        <v>135</v>
      </c>
      <c r="AL73" s="11" t="s">
        <v>134</v>
      </c>
      <c r="AM73" s="11"/>
      <c r="AN73" s="11" t="s">
        <v>135</v>
      </c>
      <c r="AO73" s="11"/>
      <c r="AP73" s="11"/>
      <c r="AQ73" s="11"/>
      <c r="AR73" s="11"/>
    </row>
    <row r="74" spans="1:44" ht="15.75" customHeight="1">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row>
    <row r="75" spans="1:44" ht="36" customHeight="1">
      <c r="A75" s="179" t="s">
        <v>601</v>
      </c>
      <c r="B75" s="11" t="s">
        <v>602</v>
      </c>
      <c r="C75" s="11" t="s">
        <v>603</v>
      </c>
      <c r="D75" s="11" t="s">
        <v>604</v>
      </c>
      <c r="E75" s="11" t="s">
        <v>605</v>
      </c>
      <c r="F75" s="11" t="s">
        <v>606</v>
      </c>
      <c r="G75" s="11" t="s">
        <v>607</v>
      </c>
      <c r="H75" s="11" t="s">
        <v>608</v>
      </c>
      <c r="I75" s="11" t="s">
        <v>152</v>
      </c>
      <c r="J75" s="11" t="s">
        <v>609</v>
      </c>
      <c r="K75" s="11" t="s">
        <v>610</v>
      </c>
      <c r="L75" s="11" t="s">
        <v>611</v>
      </c>
      <c r="M75" s="11" t="s">
        <v>152</v>
      </c>
      <c r="N75" s="11" t="s">
        <v>612</v>
      </c>
      <c r="O75" s="11" t="s">
        <v>613</v>
      </c>
      <c r="P75" s="11" t="s">
        <v>614</v>
      </c>
      <c r="Q75" s="11" t="s">
        <v>615</v>
      </c>
      <c r="R75" s="11" t="s">
        <v>616</v>
      </c>
      <c r="S75" s="11" t="s">
        <v>617</v>
      </c>
      <c r="T75" s="11" t="s">
        <v>618</v>
      </c>
      <c r="U75" s="11" t="s">
        <v>619</v>
      </c>
      <c r="V75" s="11" t="s">
        <v>620</v>
      </c>
      <c r="W75" s="11" t="s">
        <v>610</v>
      </c>
      <c r="X75" s="11" t="s">
        <v>621</v>
      </c>
      <c r="Y75" s="11" t="s">
        <v>622</v>
      </c>
      <c r="Z75" s="11" t="s">
        <v>623</v>
      </c>
      <c r="AA75" s="11" t="s">
        <v>624</v>
      </c>
      <c r="AB75" s="11" t="s">
        <v>625</v>
      </c>
      <c r="AC75" s="11" t="s">
        <v>626</v>
      </c>
      <c r="AD75" s="11" t="s">
        <v>627</v>
      </c>
      <c r="AE75" s="11" t="s">
        <v>628</v>
      </c>
      <c r="AF75" s="11" t="s">
        <v>629</v>
      </c>
      <c r="AG75" s="11" t="s">
        <v>628</v>
      </c>
      <c r="AH75" s="11" t="s">
        <v>630</v>
      </c>
      <c r="AI75" s="11" t="s">
        <v>398</v>
      </c>
      <c r="AJ75" s="11" t="s">
        <v>631</v>
      </c>
      <c r="AK75" s="11" t="s">
        <v>632</v>
      </c>
      <c r="AL75" s="11" t="s">
        <v>616</v>
      </c>
      <c r="AM75" s="11" t="s">
        <v>633</v>
      </c>
      <c r="AN75" s="11" t="s">
        <v>634</v>
      </c>
      <c r="AO75" s="11" t="s">
        <v>635</v>
      </c>
      <c r="AP75" s="11" t="s">
        <v>622</v>
      </c>
      <c r="AQ75" s="11" t="s">
        <v>478</v>
      </c>
      <c r="AR75" s="11" t="s">
        <v>636</v>
      </c>
    </row>
    <row r="76" spans="1:44" ht="36" customHeight="1">
      <c r="A76" s="224"/>
      <c r="B76" s="11" t="s">
        <v>637</v>
      </c>
      <c r="C76" s="11" t="s">
        <v>638</v>
      </c>
      <c r="D76" s="11" t="s">
        <v>639</v>
      </c>
      <c r="E76" s="11" t="s">
        <v>640</v>
      </c>
      <c r="F76" s="11" t="s">
        <v>641</v>
      </c>
      <c r="G76" s="11" t="s">
        <v>642</v>
      </c>
      <c r="H76" s="11" t="s">
        <v>643</v>
      </c>
      <c r="I76" s="11" t="s">
        <v>644</v>
      </c>
      <c r="J76" s="11" t="s">
        <v>645</v>
      </c>
      <c r="K76" s="11" t="s">
        <v>646</v>
      </c>
      <c r="L76" s="11" t="s">
        <v>647</v>
      </c>
      <c r="M76" s="11" t="s">
        <v>648</v>
      </c>
      <c r="N76" s="11" t="s">
        <v>649</v>
      </c>
      <c r="O76" s="11" t="s">
        <v>650</v>
      </c>
      <c r="P76" s="11" t="s">
        <v>651</v>
      </c>
      <c r="Q76" s="11" t="s">
        <v>652</v>
      </c>
      <c r="R76" s="11" t="s">
        <v>653</v>
      </c>
      <c r="S76" s="11" t="s">
        <v>654</v>
      </c>
      <c r="T76" s="11" t="s">
        <v>655</v>
      </c>
      <c r="U76" s="11" t="s">
        <v>656</v>
      </c>
      <c r="V76" s="11" t="s">
        <v>657</v>
      </c>
      <c r="W76" s="11" t="s">
        <v>658</v>
      </c>
      <c r="X76" s="11" t="s">
        <v>659</v>
      </c>
      <c r="Y76" s="11" t="s">
        <v>660</v>
      </c>
      <c r="Z76" s="11" t="s">
        <v>661</v>
      </c>
      <c r="AA76" s="11" t="s">
        <v>662</v>
      </c>
      <c r="AB76" s="11" t="s">
        <v>663</v>
      </c>
      <c r="AC76" s="11" t="s">
        <v>664</v>
      </c>
      <c r="AD76" s="11" t="s">
        <v>665</v>
      </c>
      <c r="AE76" s="11" t="s">
        <v>666</v>
      </c>
      <c r="AF76" s="11" t="s">
        <v>667</v>
      </c>
      <c r="AG76" s="11" t="s">
        <v>668</v>
      </c>
      <c r="AH76" s="11" t="s">
        <v>669</v>
      </c>
      <c r="AI76" s="11" t="s">
        <v>670</v>
      </c>
      <c r="AJ76" s="11" t="s">
        <v>671</v>
      </c>
      <c r="AK76" s="11" t="s">
        <v>672</v>
      </c>
      <c r="AL76" s="11" t="s">
        <v>673</v>
      </c>
      <c r="AM76" s="11" t="s">
        <v>674</v>
      </c>
      <c r="AN76" s="11" t="s">
        <v>675</v>
      </c>
      <c r="AO76" s="11" t="s">
        <v>676</v>
      </c>
      <c r="AP76" s="11" t="s">
        <v>677</v>
      </c>
      <c r="AQ76" s="11" t="s">
        <v>678</v>
      </c>
      <c r="AR76" s="11" t="s">
        <v>679</v>
      </c>
    </row>
    <row r="77" spans="1:44" ht="36" customHeight="1">
      <c r="A77" s="224"/>
      <c r="B77" s="11" t="s">
        <v>680</v>
      </c>
      <c r="C77" s="11" t="s">
        <v>681</v>
      </c>
      <c r="D77" s="11" t="s">
        <v>682</v>
      </c>
      <c r="E77" s="11" t="s">
        <v>478</v>
      </c>
      <c r="F77" s="11" t="s">
        <v>681</v>
      </c>
      <c r="G77" s="11" t="s">
        <v>683</v>
      </c>
      <c r="H77" s="11" t="s">
        <v>681</v>
      </c>
      <c r="I77" s="11" t="s">
        <v>683</v>
      </c>
      <c r="J77" s="11" t="s">
        <v>684</v>
      </c>
      <c r="K77" s="11" t="s">
        <v>683</v>
      </c>
      <c r="L77" s="11" t="s">
        <v>682</v>
      </c>
      <c r="M77" s="11" t="s">
        <v>681</v>
      </c>
      <c r="N77" s="11" t="s">
        <v>681</v>
      </c>
      <c r="O77" s="11" t="s">
        <v>683</v>
      </c>
      <c r="P77" s="11" t="s">
        <v>685</v>
      </c>
      <c r="Q77" s="11" t="s">
        <v>682</v>
      </c>
      <c r="R77" s="11" t="s">
        <v>682</v>
      </c>
      <c r="S77" s="11" t="s">
        <v>681</v>
      </c>
      <c r="T77" s="11" t="s">
        <v>682</v>
      </c>
      <c r="U77" s="11" t="s">
        <v>681</v>
      </c>
      <c r="V77" s="11" t="s">
        <v>681</v>
      </c>
      <c r="W77" s="11" t="s">
        <v>684</v>
      </c>
      <c r="X77" s="11" t="s">
        <v>686</v>
      </c>
      <c r="Y77" s="11" t="s">
        <v>684</v>
      </c>
      <c r="Z77" s="11" t="s">
        <v>687</v>
      </c>
      <c r="AA77" s="11" t="s">
        <v>681</v>
      </c>
      <c r="AB77" s="11" t="s">
        <v>684</v>
      </c>
      <c r="AC77" s="11" t="s">
        <v>683</v>
      </c>
      <c r="AD77" s="11" t="s">
        <v>681</v>
      </c>
      <c r="AE77" s="11" t="s">
        <v>684</v>
      </c>
      <c r="AF77" s="11" t="s">
        <v>681</v>
      </c>
      <c r="AG77" s="11" t="s">
        <v>681</v>
      </c>
      <c r="AH77" s="11" t="s">
        <v>682</v>
      </c>
      <c r="AI77" s="11" t="s">
        <v>686</v>
      </c>
      <c r="AJ77" s="11" t="s">
        <v>684</v>
      </c>
      <c r="AK77" s="11" t="s">
        <v>683</v>
      </c>
      <c r="AL77" s="11" t="s">
        <v>681</v>
      </c>
      <c r="AM77" s="11" t="s">
        <v>681</v>
      </c>
      <c r="AN77" s="11" t="s">
        <v>684</v>
      </c>
      <c r="AO77" s="11" t="s">
        <v>681</v>
      </c>
      <c r="AP77" s="11" t="s">
        <v>683</v>
      </c>
      <c r="AQ77" s="11" t="s">
        <v>681</v>
      </c>
      <c r="AR77" s="11" t="s">
        <v>681</v>
      </c>
    </row>
    <row r="78" spans="1:44" ht="36" customHeight="1">
      <c r="A78" s="224"/>
      <c r="B78" s="11" t="s">
        <v>688</v>
      </c>
      <c r="C78" s="11" t="s">
        <v>134</v>
      </c>
      <c r="D78" s="11" t="s">
        <v>134</v>
      </c>
      <c r="E78" s="11" t="s">
        <v>134</v>
      </c>
      <c r="F78" s="11" t="s">
        <v>135</v>
      </c>
      <c r="G78" s="11" t="s">
        <v>135</v>
      </c>
      <c r="H78" s="11" t="s">
        <v>135</v>
      </c>
      <c r="I78" s="11" t="s">
        <v>135</v>
      </c>
      <c r="J78" s="11" t="s">
        <v>135</v>
      </c>
      <c r="K78" s="11" t="s">
        <v>135</v>
      </c>
      <c r="L78" s="11" t="s">
        <v>135</v>
      </c>
      <c r="M78" s="11" t="s">
        <v>135</v>
      </c>
      <c r="N78" s="11" t="s">
        <v>135</v>
      </c>
      <c r="O78" s="11" t="s">
        <v>135</v>
      </c>
      <c r="P78" s="11" t="s">
        <v>135</v>
      </c>
      <c r="Q78" s="11" t="s">
        <v>135</v>
      </c>
      <c r="R78" s="11" t="s">
        <v>135</v>
      </c>
      <c r="S78" s="11" t="s">
        <v>135</v>
      </c>
      <c r="T78" s="11" t="s">
        <v>135</v>
      </c>
      <c r="U78" s="11" t="s">
        <v>134</v>
      </c>
      <c r="V78" s="11" t="s">
        <v>135</v>
      </c>
      <c r="W78" s="11" t="s">
        <v>135</v>
      </c>
      <c r="X78" s="11" t="s">
        <v>134</v>
      </c>
      <c r="Y78" s="11" t="s">
        <v>134</v>
      </c>
      <c r="Z78" s="11" t="s">
        <v>135</v>
      </c>
      <c r="AA78" s="11" t="s">
        <v>135</v>
      </c>
      <c r="AB78" s="11" t="s">
        <v>135</v>
      </c>
      <c r="AC78" s="11" t="s">
        <v>135</v>
      </c>
      <c r="AD78" s="11" t="s">
        <v>134</v>
      </c>
      <c r="AE78" s="11" t="s">
        <v>135</v>
      </c>
      <c r="AF78" s="11" t="s">
        <v>135</v>
      </c>
      <c r="AG78" s="11" t="s">
        <v>135</v>
      </c>
      <c r="AH78" s="11" t="s">
        <v>135</v>
      </c>
      <c r="AI78" s="11" t="s">
        <v>134</v>
      </c>
      <c r="AJ78" s="11" t="s">
        <v>135</v>
      </c>
      <c r="AK78" s="11" t="s">
        <v>134</v>
      </c>
      <c r="AL78" s="11" t="s">
        <v>134</v>
      </c>
      <c r="AM78" s="11" t="s">
        <v>135</v>
      </c>
      <c r="AN78" s="11" t="s">
        <v>134</v>
      </c>
      <c r="AO78" s="11" t="s">
        <v>135</v>
      </c>
      <c r="AP78" s="11" t="s">
        <v>134</v>
      </c>
      <c r="AQ78" s="11" t="s">
        <v>134</v>
      </c>
      <c r="AR78" s="11" t="s">
        <v>135</v>
      </c>
    </row>
    <row r="79" spans="1:44" ht="36" customHeight="1">
      <c r="A79" s="224"/>
      <c r="B79" s="11" t="s">
        <v>689</v>
      </c>
      <c r="C79" s="11" t="s">
        <v>690</v>
      </c>
      <c r="D79" s="11" t="s">
        <v>691</v>
      </c>
      <c r="E79" s="11" t="s">
        <v>692</v>
      </c>
      <c r="F79" s="11" t="s">
        <v>693</v>
      </c>
      <c r="G79" s="11" t="s">
        <v>694</v>
      </c>
      <c r="H79" s="11" t="s">
        <v>695</v>
      </c>
      <c r="I79" s="11" t="s">
        <v>696</v>
      </c>
      <c r="J79" s="11" t="s">
        <v>697</v>
      </c>
      <c r="K79" s="11" t="s">
        <v>698</v>
      </c>
      <c r="L79" s="11" t="s">
        <v>699</v>
      </c>
      <c r="M79" s="11" t="s">
        <v>700</v>
      </c>
      <c r="N79" s="11" t="s">
        <v>701</v>
      </c>
      <c r="O79" s="11" t="s">
        <v>702</v>
      </c>
      <c r="P79" s="11" t="s">
        <v>703</v>
      </c>
      <c r="Q79" s="11" t="s">
        <v>704</v>
      </c>
      <c r="R79" s="11" t="s">
        <v>705</v>
      </c>
      <c r="S79" s="11" t="s">
        <v>706</v>
      </c>
      <c r="T79" s="11" t="s">
        <v>707</v>
      </c>
      <c r="U79" s="11" t="s">
        <v>708</v>
      </c>
      <c r="V79" s="11" t="s">
        <v>709</v>
      </c>
      <c r="W79" s="11" t="s">
        <v>710</v>
      </c>
      <c r="X79" s="11" t="s">
        <v>711</v>
      </c>
      <c r="Y79" s="11" t="s">
        <v>712</v>
      </c>
      <c r="Z79" s="11" t="s">
        <v>713</v>
      </c>
      <c r="AA79" s="11" t="s">
        <v>714</v>
      </c>
      <c r="AB79" s="11" t="s">
        <v>715</v>
      </c>
      <c r="AC79" s="11" t="s">
        <v>716</v>
      </c>
      <c r="AD79" s="11" t="s">
        <v>717</v>
      </c>
      <c r="AE79" s="11" t="s">
        <v>718</v>
      </c>
      <c r="AF79" s="11" t="s">
        <v>478</v>
      </c>
      <c r="AG79" s="11" t="s">
        <v>719</v>
      </c>
      <c r="AH79" s="11" t="s">
        <v>720</v>
      </c>
      <c r="AI79" s="11" t="s">
        <v>721</v>
      </c>
      <c r="AJ79" s="11" t="s">
        <v>478</v>
      </c>
      <c r="AK79" s="11" t="s">
        <v>722</v>
      </c>
      <c r="AL79" s="11" t="s">
        <v>723</v>
      </c>
      <c r="AM79" s="11" t="s">
        <v>724</v>
      </c>
      <c r="AN79" s="11" t="s">
        <v>725</v>
      </c>
      <c r="AO79" s="11" t="s">
        <v>478</v>
      </c>
      <c r="AP79" s="11" t="s">
        <v>726</v>
      </c>
      <c r="AQ79" s="11" t="s">
        <v>478</v>
      </c>
      <c r="AR79" s="11" t="s">
        <v>727</v>
      </c>
    </row>
    <row r="80" spans="1:44" ht="36" customHeight="1">
      <c r="A80" s="225"/>
      <c r="B80" s="11" t="s">
        <v>728</v>
      </c>
      <c r="C80" s="11" t="s">
        <v>729</v>
      </c>
      <c r="D80" s="11" t="s">
        <v>730</v>
      </c>
      <c r="E80" s="11" t="s">
        <v>731</v>
      </c>
      <c r="F80" s="11" t="s">
        <v>732</v>
      </c>
      <c r="G80" s="11" t="s">
        <v>733</v>
      </c>
      <c r="H80" s="11" t="s">
        <v>734</v>
      </c>
      <c r="I80" s="11" t="s">
        <v>735</v>
      </c>
      <c r="J80" s="11" t="s">
        <v>736</v>
      </c>
      <c r="K80" s="11" t="s">
        <v>737</v>
      </c>
      <c r="L80" s="11" t="s">
        <v>738</v>
      </c>
      <c r="M80" s="11" t="s">
        <v>739</v>
      </c>
      <c r="N80" s="11" t="s">
        <v>740</v>
      </c>
      <c r="O80" s="11" t="s">
        <v>741</v>
      </c>
      <c r="P80" s="11" t="s">
        <v>742</v>
      </c>
      <c r="Q80" s="11" t="s">
        <v>743</v>
      </c>
      <c r="R80" s="11" t="s">
        <v>744</v>
      </c>
      <c r="S80" s="11" t="s">
        <v>745</v>
      </c>
      <c r="T80" s="11" t="s">
        <v>746</v>
      </c>
      <c r="U80" s="11" t="s">
        <v>747</v>
      </c>
      <c r="V80" s="11" t="s">
        <v>748</v>
      </c>
      <c r="W80" s="11" t="s">
        <v>749</v>
      </c>
      <c r="X80" s="11" t="s">
        <v>750</v>
      </c>
      <c r="Y80" s="11" t="s">
        <v>751</v>
      </c>
      <c r="Z80" s="11" t="s">
        <v>752</v>
      </c>
      <c r="AA80" s="11" t="s">
        <v>753</v>
      </c>
      <c r="AB80" s="11" t="s">
        <v>754</v>
      </c>
      <c r="AC80" s="11" t="s">
        <v>755</v>
      </c>
      <c r="AD80" s="11" t="s">
        <v>756</v>
      </c>
      <c r="AE80" s="11" t="s">
        <v>757</v>
      </c>
      <c r="AF80" s="11" t="s">
        <v>758</v>
      </c>
      <c r="AG80" s="11" t="s">
        <v>759</v>
      </c>
      <c r="AH80" s="11" t="s">
        <v>760</v>
      </c>
      <c r="AI80" s="11" t="s">
        <v>761</v>
      </c>
      <c r="AJ80" s="11" t="s">
        <v>762</v>
      </c>
      <c r="AK80" s="11" t="s">
        <v>763</v>
      </c>
      <c r="AL80" s="11" t="s">
        <v>764</v>
      </c>
      <c r="AM80" s="11" t="s">
        <v>765</v>
      </c>
      <c r="AN80" s="11" t="s">
        <v>766</v>
      </c>
      <c r="AO80" s="11" t="s">
        <v>767</v>
      </c>
      <c r="AP80" s="11" t="s">
        <v>768</v>
      </c>
      <c r="AQ80" s="11" t="s">
        <v>769</v>
      </c>
      <c r="AR80" s="11" t="s">
        <v>770</v>
      </c>
    </row>
    <row r="81" spans="1:44"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row>
    <row r="82" spans="1:44"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row>
    <row r="83" spans="1:44"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row>
    <row r="84" spans="1:4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row>
    <row r="85" spans="1:44"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row>
    <row r="86" spans="1:44"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row>
    <row r="87" spans="1:44"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row>
    <row r="88" spans="1:44"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row>
    <row r="89" spans="1:44"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row>
    <row r="90" spans="1:44"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row>
    <row r="91" spans="1:44"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row>
    <row r="92" spans="1:44"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row>
    <row r="93" spans="1:44"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row>
    <row r="94" spans="1:4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row>
    <row r="95" spans="1:44"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row>
    <row r="96" spans="1:44"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row>
    <row r="97" spans="1:44"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row>
    <row r="98" spans="1:44"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row>
    <row r="99" spans="1:44"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row>
    <row r="100" spans="1:44"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row>
    <row r="101" spans="1:44"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row>
    <row r="102" spans="1:44"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row>
    <row r="103" spans="1:44"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row>
    <row r="104" spans="1:4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row>
    <row r="105" spans="1:44"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row>
    <row r="106" spans="1:44"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row>
    <row r="107" spans="1:44"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row>
    <row r="108" spans="1:44"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row>
    <row r="109" spans="1:44"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row>
    <row r="110" spans="1:44"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row>
    <row r="111" spans="1:44"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row>
    <row r="112" spans="1:44"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row>
    <row r="113" spans="1:44"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row>
    <row r="114" spans="1:4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row>
    <row r="115" spans="1:44"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row>
    <row r="116" spans="1:44"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row>
    <row r="117" spans="1:44"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row>
    <row r="118" spans="1:44"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row>
    <row r="119" spans="1:44"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row>
    <row r="120" spans="1:44"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1:44"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1:44"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1:44"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1:4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1:44"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1:44"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row r="127" spans="1:44"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row>
    <row r="128" spans="1:44"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row>
    <row r="129" spans="1:44"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row>
    <row r="130" spans="1:44"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row>
    <row r="131" spans="1:44"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row>
    <row r="132" spans="1:44"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row>
    <row r="133" spans="1:44"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row>
    <row r="134" spans="1:4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row>
    <row r="135" spans="1:44"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row>
    <row r="136" spans="1:44"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row>
    <row r="137" spans="1:44"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row>
    <row r="138" spans="1:44"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row>
    <row r="139" spans="1:44"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row>
    <row r="140" spans="1:44"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row>
    <row r="141" spans="1:44"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row>
    <row r="142" spans="1:44"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row>
    <row r="143" spans="1:44"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row>
    <row r="144" spans="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row>
    <row r="145" spans="1:44"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row>
    <row r="146" spans="1:44"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row>
    <row r="147" spans="1:44"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row>
    <row r="148" spans="1:44"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row>
    <row r="149" spans="1:44"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row>
    <row r="150" spans="1:44"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row>
    <row r="151" spans="1:44"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row>
    <row r="152" spans="1:44"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row>
    <row r="153" spans="1:44"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row>
    <row r="154" spans="1:4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row>
    <row r="155" spans="1:44"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row>
    <row r="156" spans="1:44"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row>
    <row r="157" spans="1:44"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row>
    <row r="158" spans="1:44"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row>
    <row r="159" spans="1:44"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row>
    <row r="160" spans="1:44"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row>
    <row r="161" spans="1:44"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row>
    <row r="162" spans="1:44"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row>
    <row r="163" spans="1:44"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row>
    <row r="164" spans="1:4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row>
    <row r="165" spans="1:44"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row>
    <row r="166" spans="1:44"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row>
    <row r="167" spans="1:44"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row>
    <row r="168" spans="1:44"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row>
    <row r="169" spans="1:44"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row>
    <row r="170" spans="1:44"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row>
    <row r="171" spans="1:44"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row>
    <row r="172" spans="1:44"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row>
    <row r="173" spans="1:44"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row>
    <row r="174" spans="1:4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row>
    <row r="175" spans="1:44"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row>
    <row r="176" spans="1:44"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row>
    <row r="177" spans="1:44"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row>
    <row r="178" spans="1:44"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row>
    <row r="179" spans="1:44"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row>
    <row r="180" spans="1:44"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row>
    <row r="181" spans="1:44"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row>
    <row r="182" spans="1:44"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row>
    <row r="183" spans="1:44"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row>
    <row r="184" spans="1:4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row>
    <row r="185" spans="1:44"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row>
    <row r="186" spans="1:44"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row>
    <row r="187" spans="1:44"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row>
    <row r="188" spans="1:44"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row>
    <row r="189" spans="1:44"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row>
    <row r="190" spans="1:44"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row>
    <row r="191" spans="1:44"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row>
    <row r="192" spans="1:44"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row>
    <row r="193" spans="1:44"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row>
    <row r="194" spans="1:4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row>
    <row r="195" spans="1:44"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row>
    <row r="196" spans="1:44"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row>
    <row r="197" spans="1:44"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row>
    <row r="198" spans="1:44"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row>
    <row r="199" spans="1:44"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row>
    <row r="200" spans="1:44"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row>
    <row r="201" spans="1:44"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row>
    <row r="202" spans="1:44"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row>
    <row r="203" spans="1:44"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row>
    <row r="204" spans="1:4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row>
    <row r="205" spans="1:44"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row>
    <row r="206" spans="1:44"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row>
    <row r="207" spans="1:44"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row>
    <row r="208" spans="1:44"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row>
    <row r="209" spans="1:44"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row>
    <row r="210" spans="1:44"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row>
    <row r="211" spans="1:44"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row>
    <row r="212" spans="1:44"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row>
    <row r="213" spans="1:44"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row>
    <row r="214" spans="1:4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row>
    <row r="215" spans="1:44"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row>
    <row r="216" spans="1:44"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row>
    <row r="217" spans="1:44"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row>
    <row r="218" spans="1:44"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row>
    <row r="219" spans="1:44"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row>
    <row r="220" spans="1:44"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row>
    <row r="221" spans="1:44"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row>
    <row r="222" spans="1:44"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row>
    <row r="223" spans="1:44"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row>
    <row r="224" spans="1:4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row>
    <row r="225" spans="1:44"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row>
    <row r="226" spans="1:44"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row>
    <row r="227" spans="1:44"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row>
    <row r="228" spans="1:44"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row>
    <row r="229" spans="1:44"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row>
    <row r="230" spans="1:44"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row>
    <row r="231" spans="1:44"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row>
    <row r="232" spans="1:44"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row>
    <row r="233" spans="1:44"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row>
    <row r="234" spans="1:4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row>
    <row r="235" spans="1:44"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row>
    <row r="236" spans="1:44"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row>
    <row r="237" spans="1:44"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row>
    <row r="238" spans="1:44"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row>
    <row r="239" spans="1:44"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row>
    <row r="240" spans="1:44"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row>
    <row r="241" spans="1:44"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row>
    <row r="242" spans="1:44"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row>
    <row r="243" spans="1:44"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row>
    <row r="244" spans="1: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row>
    <row r="245" spans="1:44"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row>
    <row r="246" spans="1:44"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row>
    <row r="247" spans="1:44"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row>
    <row r="248" spans="1:44"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row>
    <row r="249" spans="1:44"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row>
    <row r="250" spans="1:44"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row>
    <row r="251" spans="1:44"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row>
    <row r="252" spans="1:44"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row>
    <row r="253" spans="1:44"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row>
    <row r="254" spans="1:4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row>
    <row r="255" spans="1:44"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row>
    <row r="256" spans="1:44"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row>
    <row r="257" spans="1:44"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row>
    <row r="258" spans="1:44"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row>
    <row r="259" spans="1:44"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row>
    <row r="260" spans="1:44"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row>
    <row r="261" spans="1:44"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row>
    <row r="262" spans="1:44"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row>
    <row r="263" spans="1:44"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row>
    <row r="264" spans="1:44"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row>
    <row r="265" spans="1:44"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row>
    <row r="266" spans="1:44"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row>
    <row r="267" spans="1:44"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row>
    <row r="268" spans="1:44"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row>
    <row r="269" spans="1:44"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row>
    <row r="270" spans="1:44"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row>
    <row r="271" spans="1:44"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row>
    <row r="272" spans="1:44"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row>
    <row r="273" spans="1:44"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row>
    <row r="274" spans="1:44"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row>
    <row r="275" spans="1:44"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row>
    <row r="276" spans="1:44"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row>
    <row r="277" spans="1:44"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row>
    <row r="278" spans="1:44"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row>
    <row r="279" spans="1:44"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row>
    <row r="280" spans="1:44"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row>
    <row r="281" spans="1:44"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row>
    <row r="282" spans="1:44"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row>
    <row r="283" spans="1:44"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row>
    <row r="284" spans="1:44"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row>
    <row r="285" spans="1:44"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row>
    <row r="286" spans="1:44"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row>
    <row r="287" spans="1:44"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row>
    <row r="288" spans="1:44"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row>
    <row r="289" spans="1:44"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row>
    <row r="290" spans="1:44"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row>
    <row r="291" spans="1:44"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row>
    <row r="292" spans="1:44"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row>
    <row r="293" spans="1:44"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row>
    <row r="294" spans="1:44"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row>
    <row r="295" spans="1:44"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row>
    <row r="296" spans="1:44"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row>
    <row r="297" spans="1:44"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row>
    <row r="298" spans="1:44"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row>
    <row r="299" spans="1:44"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row>
    <row r="300" spans="1:44"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row>
    <row r="301" spans="1:44"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row>
    <row r="302" spans="1:44"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row>
    <row r="303" spans="1:44"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row>
    <row r="304" spans="1:44"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row>
    <row r="305" spans="1:44"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row>
    <row r="306" spans="1:44"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row>
    <row r="307" spans="1:44"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row>
    <row r="308" spans="1:44"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row>
    <row r="309" spans="1:44"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row>
    <row r="310" spans="1:44"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row>
    <row r="311" spans="1:44"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row>
    <row r="312" spans="1:44"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row>
    <row r="313" spans="1:44"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row>
    <row r="314" spans="1:44"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row>
    <row r="315" spans="1:44"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row>
    <row r="316" spans="1:44"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row>
    <row r="317" spans="1:44"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row>
    <row r="318" spans="1:44"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row>
    <row r="319" spans="1:44"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row>
    <row r="320" spans="1:44"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row>
    <row r="321" spans="1:44"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row>
    <row r="322" spans="1:44"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row>
    <row r="323" spans="1:44"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row>
    <row r="324" spans="1:44"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row>
    <row r="325" spans="1:44"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row>
    <row r="326" spans="1:44"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row>
    <row r="327" spans="1:44"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row>
    <row r="328" spans="1:44"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row>
    <row r="329" spans="1:44"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row>
    <row r="330" spans="1:44"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row>
    <row r="331" spans="1:44"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row>
    <row r="332" spans="1:44"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row>
    <row r="333" spans="1:44"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row>
    <row r="334" spans="1:44"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row>
    <row r="335" spans="1:44"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row>
    <row r="336" spans="1:44"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row>
    <row r="337" spans="1:44"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row>
    <row r="338" spans="1:44"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row>
    <row r="339" spans="1:44"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row>
    <row r="340" spans="1:44"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row>
    <row r="341" spans="1:44"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row>
    <row r="342" spans="1:44"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row>
    <row r="343" spans="1:44"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row>
    <row r="344" spans="1:44"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row>
    <row r="345" spans="1:44"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row>
    <row r="346" spans="1:44"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row>
    <row r="347" spans="1:44"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row>
    <row r="348" spans="1:44"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row>
    <row r="349" spans="1:44"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row>
    <row r="350" spans="1:44"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row>
    <row r="351" spans="1:44"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row>
    <row r="352" spans="1:44"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row>
    <row r="353" spans="1:44"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row>
    <row r="354" spans="1:44"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row>
    <row r="355" spans="1:44"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row>
    <row r="356" spans="1:44"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row>
    <row r="357" spans="1:44"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row>
    <row r="358" spans="1:44"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row>
    <row r="359" spans="1:44"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row>
    <row r="360" spans="1:44"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row>
    <row r="361" spans="1:44"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row>
    <row r="362" spans="1:44"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row>
    <row r="363" spans="1:44"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row>
    <row r="364" spans="1:44"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row>
    <row r="365" spans="1:44"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row>
    <row r="366" spans="1:44"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row>
    <row r="367" spans="1:44"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row>
    <row r="368" spans="1:44"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row>
    <row r="369" spans="1:44"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row>
    <row r="370" spans="1:44"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row>
    <row r="371" spans="1:44"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row>
    <row r="372" spans="1:44"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row>
    <row r="373" spans="1:44"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row>
    <row r="374" spans="1:44"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row>
    <row r="375" spans="1:44"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row>
    <row r="376" spans="1:44"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row>
    <row r="377" spans="1:44"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row>
    <row r="378" spans="1:44"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row>
    <row r="379" spans="1:44"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row>
    <row r="380" spans="1:44"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row>
    <row r="381" spans="1:44"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row>
    <row r="382" spans="1:44"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row>
    <row r="383" spans="1:44"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row>
    <row r="384" spans="1:44"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row>
    <row r="385" spans="1:44"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row>
    <row r="386" spans="1:44"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row>
    <row r="387" spans="1:44"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row>
    <row r="388" spans="1:44"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row>
    <row r="389" spans="1:44"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row>
    <row r="390" spans="1:44"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row>
    <row r="391" spans="1:44"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row>
    <row r="392" spans="1:44"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row>
    <row r="393" spans="1:44"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row>
    <row r="394" spans="1:44"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row>
    <row r="395" spans="1:44"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row>
    <row r="396" spans="1:44"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row>
    <row r="397" spans="1:44"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row>
    <row r="398" spans="1:44"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row>
    <row r="399" spans="1:44"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row>
    <row r="400" spans="1:44"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row>
    <row r="401" spans="1:44"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row>
    <row r="402" spans="1:44"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row>
    <row r="403" spans="1:44"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row>
    <row r="404" spans="1:44"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row>
    <row r="405" spans="1:44"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row>
    <row r="406" spans="1:44"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row>
    <row r="407" spans="1:44"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row>
    <row r="408" spans="1:44"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row>
    <row r="409" spans="1:44"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row>
    <row r="410" spans="1:44"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row>
    <row r="411" spans="1:44"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row>
    <row r="412" spans="1:44"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row>
    <row r="413" spans="1:44"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row>
    <row r="414" spans="1:44"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row>
    <row r="415" spans="1:44"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row>
    <row r="416" spans="1:44"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row>
    <row r="417" spans="1:44"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row>
    <row r="418" spans="1:44"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row>
    <row r="419" spans="1:44"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row>
    <row r="420" spans="1:44"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row>
    <row r="421" spans="1:44"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row>
    <row r="422" spans="1:44"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row>
    <row r="423" spans="1:44"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row>
    <row r="424" spans="1:44"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row>
    <row r="425" spans="1:44"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row>
    <row r="426" spans="1:44"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row>
    <row r="427" spans="1:44"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row>
    <row r="428" spans="1:44"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row>
    <row r="429" spans="1:44"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row>
    <row r="430" spans="1:44"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row>
    <row r="431" spans="1:44"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row>
    <row r="432" spans="1:44"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row>
    <row r="433" spans="1:44"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row>
    <row r="434" spans="1:44"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row>
    <row r="435" spans="1:44"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row>
    <row r="436" spans="1:44"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row>
    <row r="437" spans="1:44"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row>
    <row r="438" spans="1:44"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row>
    <row r="439" spans="1:44"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row>
    <row r="440" spans="1:44"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row>
    <row r="441" spans="1:44"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row>
    <row r="442" spans="1:44"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row>
    <row r="443" spans="1:44"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row>
    <row r="444" spans="1:44"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row>
    <row r="445" spans="1:44"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row>
    <row r="446" spans="1:44"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row>
    <row r="447" spans="1:44"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row>
    <row r="448" spans="1:44"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row>
    <row r="449" spans="1:44"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row>
    <row r="450" spans="1:44"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row>
    <row r="451" spans="1:44"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row>
    <row r="452" spans="1:44"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row>
    <row r="453" spans="1:44"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row>
    <row r="454" spans="1:44"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row>
    <row r="455" spans="1:44"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row>
    <row r="456" spans="1:44"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row>
    <row r="457" spans="1:44"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row>
    <row r="458" spans="1:44"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row>
    <row r="459" spans="1:44"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row>
    <row r="460" spans="1:44"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row>
    <row r="461" spans="1:44"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row>
    <row r="462" spans="1:44"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row>
    <row r="463" spans="1:44"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row>
    <row r="464" spans="1:44"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row>
    <row r="465" spans="1:44"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row>
    <row r="466" spans="1:44"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row>
    <row r="467" spans="1:44"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row>
    <row r="468" spans="1:44"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row>
    <row r="469" spans="1:44"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row>
    <row r="470" spans="1:44"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row>
    <row r="471" spans="1:44"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row>
    <row r="472" spans="1:44"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row>
    <row r="473" spans="1:44"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row>
    <row r="474" spans="1:44"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row>
    <row r="475" spans="1:44"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row>
    <row r="476" spans="1:44"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row>
    <row r="477" spans="1:44"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row>
    <row r="478" spans="1:44"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row>
    <row r="479" spans="1:44"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row>
    <row r="480" spans="1:44"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row>
    <row r="481" spans="1:44"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row>
    <row r="482" spans="1:44"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row>
    <row r="483" spans="1:44"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row>
    <row r="484" spans="1:44"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row>
    <row r="485" spans="1:44"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row>
    <row r="486" spans="1:44"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row>
    <row r="487" spans="1:44"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row>
    <row r="488" spans="1:44"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row>
    <row r="489" spans="1:44"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row>
    <row r="490" spans="1:44"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row>
    <row r="491" spans="1:44"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row>
    <row r="492" spans="1:44"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row>
    <row r="493" spans="1:44"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row>
    <row r="494" spans="1:44"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row>
    <row r="495" spans="1:44"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row>
    <row r="496" spans="1:44"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row>
    <row r="497" spans="1:44"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row>
    <row r="498" spans="1:44"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row>
    <row r="499" spans="1:44"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row>
    <row r="500" spans="1:44"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row>
    <row r="501" spans="1:44"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row>
    <row r="502" spans="1:44"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row>
    <row r="503" spans="1:44"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row>
    <row r="504" spans="1:44"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row>
    <row r="505" spans="1:44"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row>
    <row r="506" spans="1:44"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row>
    <row r="507" spans="1:44"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row>
    <row r="508" spans="1:44"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row>
    <row r="509" spans="1:44"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row>
    <row r="510" spans="1:44"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row>
    <row r="511" spans="1:44"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row>
    <row r="512" spans="1:44"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row>
    <row r="513" spans="1:44"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row>
    <row r="514" spans="1:44"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row>
    <row r="515" spans="1:44"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row>
    <row r="516" spans="1:44"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row>
    <row r="517" spans="1:44"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row>
    <row r="518" spans="1:44"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row>
    <row r="519" spans="1:44"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row>
    <row r="520" spans="1:44"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row>
    <row r="521" spans="1:44"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row>
    <row r="522" spans="1:44"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row>
    <row r="523" spans="1:44"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row>
    <row r="524" spans="1:44"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row>
    <row r="525" spans="1:44"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row>
    <row r="526" spans="1:44"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row>
    <row r="527" spans="1:44"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row>
    <row r="528" spans="1:44"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row>
    <row r="529" spans="1:44"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row>
    <row r="530" spans="1:44"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row>
    <row r="531" spans="1:44"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row>
    <row r="532" spans="1:44"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row>
    <row r="533" spans="1:44"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row>
    <row r="534" spans="1:44"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row>
    <row r="535" spans="1:44"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row>
    <row r="536" spans="1:44"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row>
    <row r="537" spans="1:44"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row>
    <row r="538" spans="1:44"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row>
    <row r="539" spans="1:44"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row>
    <row r="540" spans="1:44"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row>
    <row r="541" spans="1:44"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row>
    <row r="542" spans="1:44"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row>
    <row r="543" spans="1:44"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row>
    <row r="544" spans="1:44"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row>
    <row r="545" spans="1:44"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row>
    <row r="546" spans="1:44"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row>
    <row r="547" spans="1:44"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row>
    <row r="548" spans="1:44"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row>
    <row r="549" spans="1:44"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row>
    <row r="550" spans="1:44"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row>
    <row r="551" spans="1:44"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row>
    <row r="552" spans="1:44"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row>
    <row r="553" spans="1:44"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row>
    <row r="554" spans="1:44"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row>
    <row r="555" spans="1:44"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row>
    <row r="556" spans="1:44"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row>
    <row r="557" spans="1:44"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row>
    <row r="558" spans="1:44"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row>
    <row r="559" spans="1:44"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row>
    <row r="560" spans="1:44"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row>
    <row r="561" spans="1:44"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row>
    <row r="562" spans="1:44"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row>
    <row r="563" spans="1:44"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row>
    <row r="564" spans="1:44"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row>
    <row r="565" spans="1:44"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row>
    <row r="566" spans="1:44"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row>
    <row r="567" spans="1:44"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row>
    <row r="568" spans="1:44"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row>
    <row r="569" spans="1:44"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row>
    <row r="570" spans="1:44"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row>
    <row r="571" spans="1:44"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row>
    <row r="572" spans="1:44"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row>
    <row r="573" spans="1:44"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row>
    <row r="574" spans="1:44"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row>
    <row r="575" spans="1:44"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row>
    <row r="576" spans="1:44"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row>
    <row r="577" spans="1:44"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row>
    <row r="578" spans="1:44"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row>
    <row r="579" spans="1:44"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row>
    <row r="580" spans="1:44"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row>
    <row r="581" spans="1:44"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row>
    <row r="582" spans="1:44"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row>
    <row r="583" spans="1:44"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row>
    <row r="584" spans="1:44"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row>
    <row r="585" spans="1:44"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row>
    <row r="586" spans="1:44"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row>
    <row r="587" spans="1:44"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row>
    <row r="588" spans="1:44"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row>
    <row r="589" spans="1:44"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row>
    <row r="590" spans="1:44"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row>
    <row r="591" spans="1:44"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row>
    <row r="592" spans="1:44"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row>
    <row r="593" spans="1:44"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row>
    <row r="594" spans="1:44"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row>
    <row r="595" spans="1:44"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row>
    <row r="596" spans="1:44"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row>
    <row r="597" spans="1:44"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row>
    <row r="598" spans="1:44"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row>
    <row r="599" spans="1:44"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row>
    <row r="600" spans="1:44"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row>
    <row r="601" spans="1:44"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row>
    <row r="602" spans="1:44"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row>
    <row r="603" spans="1:44"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row>
    <row r="604" spans="1:44"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row>
    <row r="605" spans="1:44"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row>
    <row r="606" spans="1:44"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row>
    <row r="607" spans="1:44"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row>
    <row r="608" spans="1:44"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row>
    <row r="609" spans="1:44"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row>
    <row r="610" spans="1:44"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row>
    <row r="611" spans="1:44"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row>
    <row r="612" spans="1:44"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row>
    <row r="613" spans="1:44"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row>
    <row r="614" spans="1:44"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row>
    <row r="615" spans="1:44"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row>
    <row r="616" spans="1:44"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row>
    <row r="617" spans="1:44"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row>
    <row r="618" spans="1:44"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row>
    <row r="619" spans="1:44"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row>
    <row r="620" spans="1:44"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row>
    <row r="621" spans="1:44"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row>
    <row r="622" spans="1:44"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row>
    <row r="623" spans="1:44"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row>
    <row r="624" spans="1:44"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row>
    <row r="625" spans="1:44"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row>
    <row r="626" spans="1:44"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row>
    <row r="627" spans="1:44"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row>
    <row r="628" spans="1:44"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row>
    <row r="629" spans="1:44"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row>
    <row r="630" spans="1:44"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row>
    <row r="631" spans="1:44"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row>
    <row r="632" spans="1:44"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row>
    <row r="633" spans="1:44"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row>
    <row r="634" spans="1:44"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row>
    <row r="635" spans="1:44"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row>
    <row r="636" spans="1:44"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row>
    <row r="637" spans="1:44"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row>
    <row r="638" spans="1:44"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row>
    <row r="639" spans="1:44"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row>
    <row r="640" spans="1:44"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row>
    <row r="641" spans="1:44"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row>
    <row r="642" spans="1:44"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row>
    <row r="643" spans="1:44"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row>
    <row r="644" spans="1:44"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row>
    <row r="645" spans="1:44"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row>
    <row r="646" spans="1:44"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row>
    <row r="647" spans="1:44"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row>
    <row r="648" spans="1:44"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row>
    <row r="649" spans="1:44"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row>
    <row r="650" spans="1:44"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row>
    <row r="651" spans="1:44"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row>
    <row r="652" spans="1:44"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row>
    <row r="653" spans="1:44"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row>
    <row r="654" spans="1:44"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row>
    <row r="655" spans="1:44"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row>
    <row r="656" spans="1:44"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row>
    <row r="657" spans="1:44"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row>
    <row r="658" spans="1:44"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row>
    <row r="659" spans="1:44"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row>
    <row r="660" spans="1:44"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row>
    <row r="661" spans="1:44"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row>
    <row r="662" spans="1:44"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row>
    <row r="663" spans="1:44"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row>
    <row r="664" spans="1:44"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row>
    <row r="665" spans="1:44"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row>
    <row r="666" spans="1:44"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row>
    <row r="667" spans="1:44"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row>
    <row r="668" spans="1:44"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row>
    <row r="669" spans="1:44"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row>
    <row r="670" spans="1:44"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row>
    <row r="671" spans="1:44"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row>
    <row r="672" spans="1:44"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row>
    <row r="673" spans="1:44"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row>
    <row r="674" spans="1:44"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row>
    <row r="675" spans="1:44"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row>
    <row r="676" spans="1:44"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row>
    <row r="677" spans="1:44"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row>
    <row r="678" spans="1:44"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row>
    <row r="679" spans="1:44"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row>
    <row r="680" spans="1:44"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row>
    <row r="681" spans="1:44"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row>
    <row r="682" spans="1:44"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row>
    <row r="683" spans="1:44"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row>
    <row r="684" spans="1:44"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row>
    <row r="685" spans="1:44"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row>
    <row r="686" spans="1:44"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row>
    <row r="687" spans="1:44"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row>
    <row r="688" spans="1:44"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row>
    <row r="689" spans="1:44"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row>
    <row r="690" spans="1:44"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row>
    <row r="691" spans="1:44"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row>
    <row r="692" spans="1:44"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row>
    <row r="693" spans="1:44"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row>
    <row r="694" spans="1:44"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row>
    <row r="695" spans="1:44"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row>
    <row r="696" spans="1:44"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row>
    <row r="697" spans="1:44"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row>
    <row r="698" spans="1:44"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row>
    <row r="699" spans="1:44"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row>
    <row r="700" spans="1:44"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row>
    <row r="701" spans="1:44"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row>
    <row r="702" spans="1:44"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row>
    <row r="703" spans="1:44"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row>
    <row r="704" spans="1:44"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row>
    <row r="705" spans="1:44"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row>
    <row r="706" spans="1:44"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row>
    <row r="707" spans="1:44"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row>
    <row r="708" spans="1:44"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row>
    <row r="709" spans="1:44"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row>
    <row r="710" spans="1:44"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row>
    <row r="711" spans="1:44"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row>
    <row r="712" spans="1:44"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row>
    <row r="713" spans="1:44"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row>
    <row r="714" spans="1:44"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row>
    <row r="715" spans="1:44"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row>
    <row r="716" spans="1:44"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row>
    <row r="717" spans="1:44"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row>
    <row r="718" spans="1:44"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row>
    <row r="719" spans="1:44"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row>
    <row r="720" spans="1:44"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row>
    <row r="721" spans="1:44"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row>
    <row r="722" spans="1:44"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row>
    <row r="723" spans="1:44"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row>
    <row r="724" spans="1:44"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row>
    <row r="725" spans="1:44"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row>
    <row r="726" spans="1:44"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row>
    <row r="727" spans="1:44"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row>
    <row r="728" spans="1:44"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row>
    <row r="729" spans="1:44"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row>
    <row r="730" spans="1:44"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row>
    <row r="731" spans="1:44"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row>
    <row r="732" spans="1:44"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row>
    <row r="733" spans="1:44"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row>
    <row r="734" spans="1:44"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row>
    <row r="735" spans="1:44"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row>
    <row r="736" spans="1:44"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row>
    <row r="737" spans="1:44"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row>
    <row r="738" spans="1:44"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row>
    <row r="739" spans="1:44"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row>
    <row r="740" spans="1:44"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row>
    <row r="741" spans="1:44"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row>
    <row r="742" spans="1:44"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row>
    <row r="743" spans="1:44"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row>
    <row r="744" spans="1:44"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row>
    <row r="745" spans="1:44"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row>
    <row r="746" spans="1:44"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row>
    <row r="747" spans="1:44"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row>
    <row r="748" spans="1:44"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row>
    <row r="749" spans="1:44"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row>
    <row r="750" spans="1:44"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row>
    <row r="751" spans="1:44"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row>
    <row r="752" spans="1:44"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row>
    <row r="753" spans="1:44"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row>
    <row r="754" spans="1:44"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row>
    <row r="755" spans="1:44"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row>
    <row r="756" spans="1:44"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row>
    <row r="757" spans="1:44"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row>
    <row r="758" spans="1:44"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row>
    <row r="759" spans="1:44"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row>
    <row r="760" spans="1:44"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row>
    <row r="761" spans="1:44"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row>
    <row r="762" spans="1:44"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row>
    <row r="763" spans="1:44"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row>
    <row r="764" spans="1:44"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row>
    <row r="765" spans="1:44"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row>
    <row r="766" spans="1:44"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row>
    <row r="767" spans="1:44"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row>
    <row r="768" spans="1:44"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row>
    <row r="769" spans="1:44"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row>
    <row r="770" spans="1:44"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row>
    <row r="771" spans="1:44"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row>
    <row r="772" spans="1:44"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row>
    <row r="773" spans="1:44"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row>
    <row r="774" spans="1:44"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row>
    <row r="775" spans="1:44"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row>
    <row r="776" spans="1:44"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row>
    <row r="777" spans="1:44"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row>
    <row r="778" spans="1:44"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row>
    <row r="779" spans="1:44"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row>
    <row r="780" spans="1:44"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row>
    <row r="781" spans="1:44"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row>
    <row r="782" spans="1:44"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row>
    <row r="783" spans="1:44"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row>
    <row r="784" spans="1:44"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row>
    <row r="785" spans="1:44"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row>
    <row r="786" spans="1:44"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row>
    <row r="787" spans="1:44"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row>
    <row r="788" spans="1:44"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row>
    <row r="789" spans="1:44"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row>
    <row r="790" spans="1:44"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row>
    <row r="791" spans="1:44"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row>
    <row r="792" spans="1:44"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row>
    <row r="793" spans="1:44"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row>
    <row r="794" spans="1:44"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row>
    <row r="795" spans="1:44"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row>
    <row r="796" spans="1:44"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row>
    <row r="797" spans="1:44"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row>
    <row r="798" spans="1:44"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row>
    <row r="799" spans="1:44"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row>
    <row r="800" spans="1:44"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row>
    <row r="801" spans="1:44"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row>
    <row r="802" spans="1:44"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row>
    <row r="803" spans="1:44"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row>
    <row r="804" spans="1:44"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row>
    <row r="805" spans="1:44"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row>
    <row r="806" spans="1:44"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row>
    <row r="807" spans="1:44"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row>
    <row r="808" spans="1:44"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row>
    <row r="809" spans="1:44"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row>
    <row r="810" spans="1:44"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row>
    <row r="811" spans="1:44"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row>
    <row r="812" spans="1:44"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row>
    <row r="813" spans="1:44"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row>
    <row r="814" spans="1:44"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row>
    <row r="815" spans="1:44"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row>
    <row r="816" spans="1:44"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row>
    <row r="817" spans="1:44"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row>
    <row r="818" spans="1:44"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row>
    <row r="819" spans="1:44"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row>
    <row r="820" spans="1:44"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row>
    <row r="821" spans="1:44"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row>
    <row r="822" spans="1:44"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row>
    <row r="823" spans="1:44"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row>
    <row r="824" spans="1:44"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row>
    <row r="825" spans="1:44"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row>
    <row r="826" spans="1:44"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row>
    <row r="827" spans="1:44"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row>
    <row r="828" spans="1:44"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row>
    <row r="829" spans="1:44"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row>
    <row r="830" spans="1:44"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row>
    <row r="831" spans="1:44"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row>
    <row r="832" spans="1:44"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row>
    <row r="833" spans="1:44"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row>
    <row r="834" spans="1:44"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row>
    <row r="835" spans="1:44"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row>
    <row r="836" spans="1:44"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row>
    <row r="837" spans="1:44"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row>
    <row r="838" spans="1:44"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row>
    <row r="839" spans="1:44"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row>
    <row r="840" spans="1:44"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row>
    <row r="841" spans="1:44"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row>
    <row r="842" spans="1:44"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row>
    <row r="843" spans="1:44"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row>
    <row r="844" spans="1:44"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row>
    <row r="845" spans="1:44"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row>
    <row r="846" spans="1:44"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row>
    <row r="847" spans="1:44"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row>
    <row r="848" spans="1:44"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row>
    <row r="849" spans="1:44"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row>
    <row r="850" spans="1:44"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row>
    <row r="851" spans="1:44"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row>
    <row r="852" spans="1:44"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row>
    <row r="853" spans="1:44"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row>
    <row r="854" spans="1:44"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row>
    <row r="855" spans="1:44"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row>
    <row r="856" spans="1:44"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row>
    <row r="857" spans="1:44"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row>
    <row r="858" spans="1:44"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row>
    <row r="859" spans="1:44"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row>
    <row r="860" spans="1:44"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row>
    <row r="861" spans="1:44"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row>
    <row r="862" spans="1:44"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row>
    <row r="863" spans="1:44"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row>
    <row r="864" spans="1:44"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row>
    <row r="865" spans="1:44"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row>
    <row r="866" spans="1:44"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row>
    <row r="867" spans="1:44"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row>
    <row r="868" spans="1:44"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row>
    <row r="869" spans="1:44"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row>
    <row r="870" spans="1:44"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row>
    <row r="871" spans="1:44"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row>
    <row r="872" spans="1:44"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row>
    <row r="873" spans="1:44"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row>
    <row r="874" spans="1:44"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row>
    <row r="875" spans="1:44"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row>
    <row r="876" spans="1:44"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row>
    <row r="877" spans="1:44"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row>
    <row r="878" spans="1:44"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row>
    <row r="879" spans="1:44"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row>
    <row r="880" spans="1:44"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row>
    <row r="881" spans="1:44"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row>
    <row r="882" spans="1:44"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row>
    <row r="883" spans="1:44"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row>
    <row r="884" spans="1:44"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row>
    <row r="885" spans="1:44"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row>
    <row r="886" spans="1:44"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row>
    <row r="887" spans="1:44"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row>
    <row r="888" spans="1:44"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row>
    <row r="889" spans="1:44"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row>
    <row r="890" spans="1:44"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row>
    <row r="891" spans="1:44"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row>
    <row r="892" spans="1:44"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row>
    <row r="893" spans="1:44"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row>
    <row r="894" spans="1:44"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row>
    <row r="895" spans="1:44"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row>
    <row r="896" spans="1:44"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row>
    <row r="897" spans="1:44"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row>
    <row r="898" spans="1:44"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row>
    <row r="899" spans="1:44"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row>
    <row r="900" spans="1:44"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row>
    <row r="901" spans="1:44"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row>
    <row r="902" spans="1:44"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row>
    <row r="903" spans="1:44"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row>
    <row r="904" spans="1:44"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row>
    <row r="905" spans="1:44"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row>
    <row r="906" spans="1:44"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row>
    <row r="907" spans="1:44"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row>
    <row r="908" spans="1:44"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row>
    <row r="909" spans="1:44"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row>
    <row r="910" spans="1:44"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row>
    <row r="911" spans="1:44"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row>
    <row r="912" spans="1:44"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row>
    <row r="913" spans="1:44"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row>
    <row r="914" spans="1:44"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row>
    <row r="915" spans="1:44"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row>
    <row r="916" spans="1:44"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row>
    <row r="917" spans="1:44"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row>
    <row r="918" spans="1:44"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row>
    <row r="919" spans="1:44"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row>
    <row r="920" spans="1:44"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row>
    <row r="921" spans="1:44"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row>
    <row r="922" spans="1:44"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row>
    <row r="923" spans="1:44"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row>
    <row r="924" spans="1:44"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row>
    <row r="925" spans="1:44"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row>
    <row r="926" spans="1:44"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row>
    <row r="927" spans="1:44"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row>
    <row r="928" spans="1:44"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row>
    <row r="929" spans="1:44"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row>
    <row r="930" spans="1:44"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row>
    <row r="931" spans="1:44"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row>
    <row r="932" spans="1:44"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row>
    <row r="933" spans="1:44"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row>
    <row r="934" spans="1:44"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row>
    <row r="935" spans="1:44"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row>
    <row r="936" spans="1:44"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row>
    <row r="937" spans="1:44"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row>
    <row r="938" spans="1:44"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row>
    <row r="939" spans="1:44"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row>
    <row r="940" spans="1:44"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c r="AR940" s="13"/>
    </row>
    <row r="941" spans="1:44"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row>
    <row r="942" spans="1:44"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row>
    <row r="943" spans="1:44"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row>
    <row r="944" spans="1:44"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row>
    <row r="945" spans="1:44"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c r="AR945" s="13"/>
    </row>
    <row r="946" spans="1:44"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c r="AR946" s="13"/>
    </row>
    <row r="947" spans="1:44"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c r="AR947" s="13"/>
    </row>
    <row r="948" spans="1:44"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c r="AR948" s="13"/>
    </row>
    <row r="949" spans="1:44"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c r="AR949" s="13"/>
    </row>
    <row r="950" spans="1:44"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c r="AR950" s="13"/>
    </row>
    <row r="951" spans="1:44"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c r="AR951" s="13"/>
    </row>
    <row r="952" spans="1:44"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c r="AR952" s="13"/>
    </row>
    <row r="953" spans="1:44"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c r="AR953" s="13"/>
    </row>
    <row r="954" spans="1:44"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row>
    <row r="955" spans="1:44"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row>
    <row r="956" spans="1:44"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c r="AR956" s="13"/>
    </row>
    <row r="957" spans="1:44"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c r="AR957" s="13"/>
    </row>
    <row r="958" spans="1:44"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row>
    <row r="959" spans="1:44"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row>
    <row r="960" spans="1:44"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row>
    <row r="961" spans="1:44"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c r="AR961" s="13"/>
    </row>
    <row r="962" spans="1:44"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c r="AR962" s="13"/>
    </row>
    <row r="963" spans="1:44"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c r="AR963" s="13"/>
    </row>
    <row r="964" spans="1:44"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c r="AR964" s="13"/>
    </row>
    <row r="965" spans="1:44"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c r="AR965" s="13"/>
    </row>
    <row r="966" spans="1:44"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row>
    <row r="967" spans="1:44"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row>
    <row r="968" spans="1:44"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row>
    <row r="969" spans="1:44"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c r="AR969" s="13"/>
    </row>
    <row r="970" spans="1:44"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c r="AR970" s="13"/>
    </row>
    <row r="971" spans="1:44"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c r="AR971" s="13"/>
    </row>
    <row r="972" spans="1:44"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c r="AR972" s="13"/>
    </row>
    <row r="973" spans="1:44"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c r="AR973" s="13"/>
    </row>
    <row r="974" spans="1:44"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c r="AR974" s="13"/>
    </row>
    <row r="975" spans="1:44"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c r="AR975" s="13"/>
    </row>
    <row r="976" spans="1:44"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row>
    <row r="977" spans="1:44"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row>
    <row r="978" spans="1:44"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c r="AR978" s="13"/>
    </row>
    <row r="979" spans="1:44"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c r="AR979" s="13"/>
    </row>
    <row r="980" spans="1:44"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c r="AR980" s="13"/>
    </row>
    <row r="981" spans="1:44"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c r="AR981" s="13"/>
    </row>
    <row r="982" spans="1:44"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row>
    <row r="983" spans="1:44"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c r="AR983" s="13"/>
    </row>
    <row r="984" spans="1:44"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row>
    <row r="985" spans="1:44"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row>
    <row r="986" spans="1:44"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row>
    <row r="987" spans="1:44"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row>
    <row r="988" spans="1:44"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c r="AR988" s="13"/>
    </row>
    <row r="989" spans="1:44"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c r="AR989" s="13"/>
    </row>
    <row r="990" spans="1:44"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c r="AR990" s="13"/>
    </row>
    <row r="991" spans="1:44"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c r="AR991" s="13"/>
    </row>
    <row r="992" spans="1:44"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c r="AR992" s="13"/>
    </row>
    <row r="993" spans="1:44"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c r="AR993" s="13"/>
    </row>
    <row r="994" spans="1:44"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c r="AR994" s="13"/>
    </row>
    <row r="995" spans="1:44"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c r="AR995" s="13"/>
    </row>
    <row r="996" spans="1:44"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c r="AR996" s="13"/>
    </row>
    <row r="997" spans="1:44"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c r="AR997" s="13"/>
    </row>
    <row r="998" spans="1:44"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c r="AR998" s="13"/>
    </row>
    <row r="999" spans="1:44"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c r="AR999" s="13"/>
    </row>
    <row r="1000" spans="1:44"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c r="AR1000" s="13"/>
    </row>
  </sheetData>
  <mergeCells count="7">
    <mergeCell ref="A42:A73"/>
    <mergeCell ref="A75:A80"/>
    <mergeCell ref="A2:D8"/>
    <mergeCell ref="A10:A14"/>
    <mergeCell ref="A16:A21"/>
    <mergeCell ref="A23:A37"/>
    <mergeCell ref="A39:A40"/>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tabSelected="1" topLeftCell="B140" workbookViewId="0">
      <selection activeCell="D150" sqref="D150"/>
    </sheetView>
  </sheetViews>
  <sheetFormatPr defaultColWidth="12.5703125" defaultRowHeight="15" customHeight="1"/>
  <cols>
    <col min="1" max="1" width="4.85546875" customWidth="1"/>
    <col min="2" max="2" width="33.42578125" customWidth="1"/>
    <col min="3" max="3" width="139.85546875" customWidth="1"/>
    <col min="4" max="4" width="36.85546875" customWidth="1"/>
    <col min="5" max="5" width="35.42578125" customWidth="1"/>
    <col min="6" max="6" width="40.42578125" customWidth="1"/>
    <col min="7" max="7" width="33.42578125" customWidth="1"/>
    <col min="8" max="8" width="41.140625" customWidth="1"/>
    <col min="9" max="9" width="20.42578125" customWidth="1"/>
    <col min="10" max="28" width="9.140625" customWidth="1"/>
  </cols>
  <sheetData>
    <row r="1" spans="1:28" ht="13.5" customHeight="1">
      <c r="A1" s="82"/>
      <c r="B1" s="83" t="s">
        <v>771</v>
      </c>
      <c r="C1" s="83"/>
      <c r="D1" s="83"/>
      <c r="E1" s="83"/>
      <c r="F1" s="83"/>
      <c r="G1" s="82"/>
      <c r="H1" s="82"/>
      <c r="I1" s="82"/>
      <c r="J1" s="82"/>
      <c r="K1" s="82"/>
      <c r="L1" s="82"/>
      <c r="M1" s="82"/>
      <c r="N1" s="82"/>
      <c r="O1" s="82"/>
      <c r="P1" s="82"/>
      <c r="Q1" s="82"/>
      <c r="R1" s="82"/>
      <c r="S1" s="82"/>
      <c r="T1" s="82"/>
      <c r="U1" s="82"/>
      <c r="V1" s="82"/>
      <c r="W1" s="82"/>
      <c r="X1" s="82"/>
      <c r="Y1" s="82"/>
      <c r="Z1" s="82"/>
      <c r="AA1" s="82"/>
      <c r="AB1" s="82"/>
    </row>
    <row r="2" spans="1:28" ht="13.5" customHeight="1">
      <c r="A2" s="82"/>
      <c r="B2" s="84" t="s">
        <v>772</v>
      </c>
      <c r="C2" s="83"/>
      <c r="D2" s="83"/>
      <c r="E2" s="83"/>
      <c r="F2" s="83"/>
      <c r="G2" s="82"/>
      <c r="H2" s="82"/>
      <c r="I2" s="82"/>
      <c r="J2" s="82"/>
      <c r="K2" s="82"/>
      <c r="L2" s="82"/>
      <c r="M2" s="82"/>
      <c r="N2" s="82"/>
      <c r="O2" s="82"/>
      <c r="P2" s="82"/>
      <c r="Q2" s="82"/>
      <c r="R2" s="82"/>
      <c r="S2" s="82"/>
      <c r="T2" s="82"/>
      <c r="U2" s="82"/>
      <c r="V2" s="82"/>
      <c r="W2" s="82"/>
      <c r="X2" s="82"/>
      <c r="Y2" s="82"/>
      <c r="Z2" s="82"/>
      <c r="AA2" s="82"/>
      <c r="AB2" s="82"/>
    </row>
    <row r="3" spans="1:28" ht="13.5" customHeight="1">
      <c r="A3" s="82"/>
      <c r="B3" s="84" t="s">
        <v>773</v>
      </c>
      <c r="C3" s="83"/>
      <c r="D3" s="83"/>
      <c r="E3" s="83"/>
      <c r="F3" s="83"/>
      <c r="G3" s="82"/>
      <c r="H3" s="82"/>
      <c r="I3" s="82"/>
      <c r="J3" s="82"/>
      <c r="K3" s="82"/>
      <c r="L3" s="82"/>
      <c r="M3" s="82"/>
      <c r="N3" s="82"/>
      <c r="O3" s="82"/>
      <c r="P3" s="82"/>
      <c r="Q3" s="82"/>
      <c r="R3" s="82"/>
      <c r="S3" s="82"/>
      <c r="T3" s="82"/>
      <c r="U3" s="82"/>
      <c r="V3" s="82"/>
      <c r="W3" s="82"/>
      <c r="X3" s="82"/>
      <c r="Y3" s="82"/>
      <c r="Z3" s="82"/>
      <c r="AA3" s="82"/>
      <c r="AB3" s="82"/>
    </row>
    <row r="4" spans="1:28" ht="13.5" customHeight="1">
      <c r="A4" s="82"/>
      <c r="B4" s="84" t="s">
        <v>774</v>
      </c>
      <c r="C4" s="83"/>
      <c r="D4" s="83"/>
      <c r="E4" s="83"/>
      <c r="F4" s="83"/>
      <c r="G4" s="82"/>
      <c r="H4" s="82"/>
      <c r="I4" s="82"/>
      <c r="J4" s="82"/>
      <c r="K4" s="82"/>
      <c r="L4" s="82"/>
      <c r="M4" s="82"/>
      <c r="N4" s="82"/>
      <c r="O4" s="82"/>
      <c r="P4" s="82"/>
      <c r="Q4" s="82"/>
      <c r="R4" s="82"/>
      <c r="S4" s="82"/>
      <c r="T4" s="82"/>
      <c r="U4" s="82"/>
      <c r="V4" s="82"/>
      <c r="W4" s="82"/>
      <c r="X4" s="82"/>
      <c r="Y4" s="82"/>
      <c r="Z4" s="82"/>
      <c r="AA4" s="82"/>
      <c r="AB4" s="82"/>
    </row>
    <row r="5" spans="1:28" ht="13.5" customHeight="1">
      <c r="A5" s="82"/>
      <c r="B5" s="84" t="s">
        <v>775</v>
      </c>
      <c r="C5" s="83"/>
      <c r="D5" s="83"/>
      <c r="E5" s="83"/>
      <c r="F5" s="83"/>
      <c r="G5" s="82"/>
      <c r="H5" s="82"/>
      <c r="I5" s="82"/>
      <c r="J5" s="82"/>
      <c r="K5" s="82"/>
      <c r="L5" s="82"/>
      <c r="M5" s="82"/>
      <c r="N5" s="82"/>
      <c r="O5" s="82"/>
      <c r="P5" s="82"/>
      <c r="Q5" s="82"/>
      <c r="R5" s="82"/>
      <c r="S5" s="82"/>
      <c r="T5" s="82"/>
      <c r="U5" s="82"/>
      <c r="V5" s="82"/>
      <c r="W5" s="82"/>
      <c r="X5" s="82"/>
      <c r="Y5" s="82"/>
      <c r="Z5" s="82"/>
      <c r="AA5" s="82"/>
      <c r="AB5" s="82"/>
    </row>
    <row r="6" spans="1:28" ht="13.5" customHeight="1">
      <c r="A6" s="82"/>
      <c r="B6" s="84" t="s">
        <v>776</v>
      </c>
      <c r="C6" s="83"/>
      <c r="D6" s="83"/>
      <c r="E6" s="83"/>
      <c r="F6" s="83"/>
      <c r="G6" s="82"/>
      <c r="H6" s="82"/>
      <c r="I6" s="82"/>
      <c r="J6" s="82"/>
      <c r="K6" s="82"/>
      <c r="L6" s="82"/>
      <c r="M6" s="82"/>
      <c r="N6" s="82"/>
      <c r="O6" s="82"/>
      <c r="P6" s="82"/>
      <c r="Q6" s="82"/>
      <c r="R6" s="82"/>
      <c r="S6" s="82"/>
      <c r="T6" s="82"/>
      <c r="U6" s="82"/>
      <c r="V6" s="82"/>
      <c r="W6" s="82"/>
      <c r="X6" s="82"/>
      <c r="Y6" s="82"/>
      <c r="Z6" s="82"/>
      <c r="AA6" s="82"/>
      <c r="AB6" s="82"/>
    </row>
    <row r="7" spans="1:28" ht="13.5" customHeight="1">
      <c r="A7" s="82"/>
      <c r="B7" s="84" t="s">
        <v>777</v>
      </c>
      <c r="C7" s="83"/>
      <c r="D7" s="83"/>
      <c r="E7" s="83"/>
      <c r="F7" s="83"/>
      <c r="G7" s="82"/>
      <c r="H7" s="82"/>
      <c r="I7" s="82"/>
      <c r="J7" s="82"/>
      <c r="K7" s="82"/>
      <c r="L7" s="82"/>
      <c r="M7" s="82"/>
      <c r="N7" s="82"/>
      <c r="O7" s="82"/>
      <c r="P7" s="82"/>
      <c r="Q7" s="82"/>
      <c r="R7" s="82"/>
      <c r="S7" s="82"/>
      <c r="T7" s="82"/>
      <c r="U7" s="82"/>
      <c r="V7" s="82"/>
      <c r="W7" s="82"/>
      <c r="X7" s="82"/>
      <c r="Y7" s="82"/>
      <c r="Z7" s="82"/>
      <c r="AA7" s="82"/>
      <c r="AB7" s="82"/>
    </row>
    <row r="8" spans="1:28" ht="13.5" customHeight="1">
      <c r="A8" s="82"/>
      <c r="B8" s="84" t="s">
        <v>778</v>
      </c>
      <c r="C8" s="83"/>
      <c r="D8" s="83"/>
      <c r="E8" s="83"/>
      <c r="F8" s="83"/>
      <c r="G8" s="82"/>
      <c r="H8" s="82"/>
      <c r="I8" s="82"/>
      <c r="J8" s="82"/>
      <c r="K8" s="82"/>
      <c r="L8" s="82"/>
      <c r="M8" s="82"/>
      <c r="N8" s="82"/>
      <c r="O8" s="82"/>
      <c r="P8" s="82"/>
      <c r="Q8" s="82"/>
      <c r="R8" s="82"/>
      <c r="S8" s="82"/>
      <c r="T8" s="82"/>
      <c r="U8" s="82"/>
      <c r="V8" s="82"/>
      <c r="W8" s="82"/>
      <c r="X8" s="82"/>
      <c r="Y8" s="82"/>
      <c r="Z8" s="82"/>
      <c r="AA8" s="82"/>
      <c r="AB8" s="82"/>
    </row>
    <row r="9" spans="1:28" ht="13.5" customHeight="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row>
    <row r="10" spans="1:28" ht="13.5" customHeight="1">
      <c r="A10" s="82"/>
      <c r="B10" s="85" t="s">
        <v>779</v>
      </c>
      <c r="C10" s="86"/>
      <c r="D10" s="82"/>
      <c r="E10" s="82"/>
      <c r="F10" s="82"/>
      <c r="G10" s="82"/>
      <c r="H10" s="82"/>
      <c r="I10" s="82"/>
      <c r="J10" s="82"/>
      <c r="K10" s="82"/>
      <c r="L10" s="82"/>
      <c r="M10" s="82"/>
      <c r="N10" s="82"/>
      <c r="O10" s="82"/>
      <c r="P10" s="82"/>
      <c r="Q10" s="82"/>
      <c r="R10" s="82"/>
      <c r="S10" s="82"/>
      <c r="T10" s="82"/>
      <c r="U10" s="82"/>
      <c r="V10" s="82"/>
      <c r="W10" s="82"/>
      <c r="X10" s="82"/>
      <c r="Y10" s="82"/>
      <c r="Z10" s="82"/>
      <c r="AA10" s="82"/>
      <c r="AB10" s="82"/>
    </row>
    <row r="11" spans="1:28" ht="13.5" customHeight="1">
      <c r="A11" s="82"/>
      <c r="B11" s="87" t="s">
        <v>780</v>
      </c>
      <c r="C11" s="88"/>
      <c r="D11" s="82"/>
      <c r="E11" s="82"/>
      <c r="F11" s="82"/>
      <c r="G11" s="82"/>
      <c r="H11" s="82"/>
      <c r="I11" s="82"/>
      <c r="J11" s="82"/>
      <c r="K11" s="82"/>
      <c r="L11" s="82"/>
      <c r="M11" s="82"/>
      <c r="N11" s="82"/>
      <c r="O11" s="82"/>
      <c r="P11" s="82"/>
      <c r="Q11" s="82"/>
      <c r="R11" s="82"/>
      <c r="S11" s="82"/>
      <c r="T11" s="82"/>
      <c r="U11" s="82"/>
      <c r="V11" s="82"/>
      <c r="W11" s="82"/>
      <c r="X11" s="82"/>
      <c r="Y11" s="82"/>
      <c r="Z11" s="82"/>
      <c r="AA11" s="82"/>
      <c r="AB11" s="82"/>
    </row>
    <row r="12" spans="1:28" ht="13.5" customHeight="1">
      <c r="A12" s="23"/>
      <c r="B12" s="23"/>
      <c r="C12" s="89"/>
      <c r="D12" s="89"/>
      <c r="E12" s="89"/>
      <c r="F12" s="89"/>
      <c r="G12" s="89"/>
      <c r="H12" s="89"/>
      <c r="I12" s="89"/>
      <c r="J12" s="89"/>
      <c r="K12" s="82"/>
      <c r="L12" s="82"/>
      <c r="M12" s="82"/>
      <c r="N12" s="82"/>
      <c r="O12" s="82"/>
      <c r="P12" s="82"/>
      <c r="Q12" s="82"/>
      <c r="R12" s="82"/>
      <c r="S12" s="82"/>
      <c r="T12" s="82"/>
      <c r="U12" s="82"/>
      <c r="V12" s="82"/>
      <c r="W12" s="82"/>
      <c r="X12" s="82"/>
      <c r="Y12" s="82"/>
      <c r="Z12" s="82"/>
      <c r="AA12" s="82"/>
      <c r="AB12" s="82"/>
    </row>
    <row r="13" spans="1:28" ht="13.5" customHeight="1">
      <c r="A13" s="24"/>
      <c r="B13" s="24"/>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row>
    <row r="14" spans="1:28">
      <c r="A14" s="82"/>
      <c r="B14" s="90" t="s">
        <v>781</v>
      </c>
      <c r="C14" s="91"/>
      <c r="D14" s="91"/>
      <c r="E14" s="91"/>
      <c r="F14" s="91"/>
      <c r="G14" s="91"/>
      <c r="H14" s="91"/>
      <c r="I14" s="82"/>
      <c r="J14" s="82"/>
      <c r="K14" s="82"/>
      <c r="L14" s="82"/>
      <c r="M14" s="82"/>
      <c r="N14" s="82"/>
      <c r="O14" s="82"/>
      <c r="P14" s="82"/>
      <c r="Q14" s="82"/>
      <c r="R14" s="82"/>
      <c r="S14" s="82"/>
      <c r="T14" s="82"/>
      <c r="U14" s="82"/>
      <c r="V14" s="82"/>
      <c r="W14" s="82"/>
      <c r="X14" s="82"/>
      <c r="Y14" s="82"/>
      <c r="Z14" s="82"/>
      <c r="AA14" s="82"/>
      <c r="AB14" s="82"/>
    </row>
    <row r="15" spans="1:28" ht="32.25" customHeight="1">
      <c r="A15" s="92"/>
      <c r="B15" s="93" t="s">
        <v>782</v>
      </c>
      <c r="C15" s="93"/>
      <c r="D15" s="93"/>
      <c r="E15" s="93"/>
      <c r="F15" s="93"/>
      <c r="G15" s="93"/>
      <c r="H15" s="93"/>
      <c r="I15" s="92"/>
      <c r="J15" s="92"/>
      <c r="K15" s="92"/>
      <c r="L15" s="92"/>
      <c r="M15" s="92"/>
      <c r="N15" s="92"/>
      <c r="O15" s="92"/>
      <c r="P15" s="92"/>
      <c r="Q15" s="92"/>
      <c r="R15" s="92"/>
      <c r="S15" s="92"/>
      <c r="T15" s="92"/>
      <c r="U15" s="92"/>
      <c r="V15" s="92"/>
      <c r="W15" s="92"/>
      <c r="X15" s="92"/>
      <c r="Y15" s="92"/>
      <c r="Z15" s="92"/>
      <c r="AA15" s="92"/>
      <c r="AB15" s="92"/>
    </row>
    <row r="16" spans="1:28" ht="15" customHeight="1">
      <c r="A16" s="92"/>
      <c r="B16" s="94"/>
      <c r="C16" s="25"/>
      <c r="D16" s="25"/>
      <c r="E16" s="25"/>
      <c r="F16" s="25"/>
      <c r="G16" s="92"/>
      <c r="H16" s="92"/>
      <c r="I16" s="92"/>
      <c r="J16" s="92"/>
      <c r="K16" s="92"/>
      <c r="L16" s="92"/>
      <c r="M16" s="92"/>
      <c r="N16" s="92"/>
      <c r="O16" s="92"/>
      <c r="P16" s="92"/>
      <c r="Q16" s="92"/>
      <c r="R16" s="92"/>
      <c r="S16" s="92"/>
      <c r="T16" s="92"/>
      <c r="U16" s="92"/>
      <c r="V16" s="92"/>
      <c r="W16" s="92"/>
      <c r="X16" s="92"/>
      <c r="Y16" s="92"/>
      <c r="Z16" s="92"/>
      <c r="AA16" s="92"/>
      <c r="AB16" s="92"/>
    </row>
    <row r="17" spans="1:28" ht="21.75" customHeight="1">
      <c r="A17" s="82"/>
      <c r="B17" s="95" t="s">
        <v>783</v>
      </c>
      <c r="C17" s="96"/>
      <c r="D17" s="97" t="s">
        <v>784</v>
      </c>
      <c r="E17" s="204" t="s">
        <v>785</v>
      </c>
      <c r="F17" s="230"/>
      <c r="G17" s="92"/>
      <c r="H17" s="92"/>
      <c r="I17" s="92"/>
      <c r="J17" s="92"/>
      <c r="K17" s="92"/>
      <c r="L17" s="92"/>
      <c r="M17" s="92"/>
      <c r="N17" s="92"/>
      <c r="O17" s="92"/>
      <c r="P17" s="92"/>
      <c r="Q17" s="92"/>
      <c r="R17" s="92"/>
      <c r="S17" s="92"/>
      <c r="T17" s="92"/>
      <c r="U17" s="92"/>
      <c r="V17" s="92"/>
      <c r="W17" s="92"/>
      <c r="X17" s="92"/>
      <c r="Y17" s="92"/>
      <c r="Z17" s="92"/>
      <c r="AA17" s="92"/>
      <c r="AB17" s="92"/>
    </row>
    <row r="18" spans="1:28" ht="24" customHeight="1">
      <c r="A18" s="82"/>
      <c r="B18" s="184" t="s">
        <v>786</v>
      </c>
      <c r="C18" s="26" t="s">
        <v>787</v>
      </c>
      <c r="D18" s="98">
        <v>42</v>
      </c>
      <c r="E18" s="205" t="s">
        <v>788</v>
      </c>
      <c r="F18" s="230"/>
      <c r="G18" s="92"/>
      <c r="H18" s="92"/>
      <c r="I18" s="92"/>
      <c r="J18" s="92"/>
      <c r="K18" s="92"/>
      <c r="L18" s="92"/>
      <c r="M18" s="92"/>
      <c r="N18" s="92"/>
      <c r="O18" s="92"/>
      <c r="P18" s="92"/>
      <c r="Q18" s="92"/>
      <c r="R18" s="92"/>
      <c r="S18" s="92"/>
      <c r="T18" s="92"/>
      <c r="U18" s="92"/>
      <c r="V18" s="92"/>
      <c r="W18" s="92"/>
      <c r="X18" s="92"/>
      <c r="Y18" s="92"/>
      <c r="Z18" s="92"/>
      <c r="AA18" s="92"/>
      <c r="AB18" s="92"/>
    </row>
    <row r="19" spans="1:28" ht="13.5" customHeight="1">
      <c r="A19" s="82"/>
      <c r="B19" s="226"/>
      <c r="C19" s="99"/>
      <c r="D19" s="99"/>
      <c r="E19" s="99"/>
      <c r="F19" s="99"/>
      <c r="G19" s="92"/>
      <c r="H19" s="92"/>
      <c r="I19" s="92"/>
      <c r="J19" s="92"/>
      <c r="K19" s="92"/>
      <c r="L19" s="92"/>
      <c r="M19" s="92"/>
      <c r="N19" s="92"/>
      <c r="O19" s="92"/>
      <c r="P19" s="92"/>
      <c r="Q19" s="92"/>
      <c r="R19" s="92"/>
      <c r="S19" s="92"/>
      <c r="T19" s="92"/>
      <c r="U19" s="92"/>
      <c r="V19" s="92"/>
      <c r="W19" s="92"/>
      <c r="X19" s="92"/>
      <c r="Y19" s="92"/>
      <c r="Z19" s="92"/>
      <c r="AA19" s="92"/>
      <c r="AB19" s="92"/>
    </row>
    <row r="20" spans="1:28" ht="13.5" customHeight="1">
      <c r="A20" s="82"/>
      <c r="B20" s="226"/>
      <c r="C20" s="27" t="s">
        <v>789</v>
      </c>
      <c r="D20" s="99"/>
      <c r="E20" s="99"/>
      <c r="F20" s="99"/>
      <c r="G20" s="92"/>
      <c r="H20" s="92"/>
      <c r="I20" s="92"/>
      <c r="J20" s="92"/>
      <c r="K20" s="92"/>
      <c r="L20" s="92"/>
      <c r="M20" s="92"/>
      <c r="N20" s="92"/>
      <c r="O20" s="92"/>
      <c r="P20" s="92"/>
      <c r="Q20" s="92"/>
      <c r="R20" s="92"/>
      <c r="S20" s="92"/>
      <c r="T20" s="92"/>
      <c r="U20" s="92"/>
      <c r="V20" s="92"/>
      <c r="W20" s="92"/>
      <c r="X20" s="92"/>
      <c r="Y20" s="92"/>
      <c r="Z20" s="92"/>
      <c r="AA20" s="92"/>
      <c r="AB20" s="92"/>
    </row>
    <row r="21" spans="1:28" ht="24" customHeight="1">
      <c r="A21" s="100"/>
      <c r="B21" s="226"/>
      <c r="C21" s="101" t="s">
        <v>790</v>
      </c>
      <c r="D21" s="98">
        <v>18</v>
      </c>
      <c r="E21" s="206" t="s">
        <v>791</v>
      </c>
      <c r="F21" s="231"/>
      <c r="G21" s="92"/>
      <c r="H21" s="92"/>
      <c r="I21" s="92"/>
      <c r="J21" s="92"/>
      <c r="K21" s="92"/>
      <c r="L21" s="92"/>
      <c r="M21" s="92"/>
      <c r="N21" s="92"/>
      <c r="O21" s="92"/>
      <c r="P21" s="92"/>
      <c r="Q21" s="92"/>
      <c r="R21" s="92"/>
      <c r="S21" s="92"/>
      <c r="T21" s="92"/>
      <c r="U21" s="92"/>
      <c r="V21" s="92"/>
      <c r="W21" s="92"/>
      <c r="X21" s="92"/>
      <c r="Y21" s="92"/>
      <c r="Z21" s="92"/>
      <c r="AA21" s="92"/>
      <c r="AB21" s="92"/>
    </row>
    <row r="22" spans="1:28" ht="24" customHeight="1">
      <c r="A22" s="100"/>
      <c r="B22" s="226"/>
      <c r="C22" s="101" t="s">
        <v>792</v>
      </c>
      <c r="D22" s="98">
        <v>9</v>
      </c>
      <c r="E22" s="227"/>
      <c r="F22" s="232"/>
      <c r="G22" s="92"/>
      <c r="H22" s="92"/>
      <c r="I22" s="92"/>
      <c r="J22" s="92"/>
      <c r="K22" s="92"/>
      <c r="L22" s="92"/>
      <c r="M22" s="92"/>
      <c r="N22" s="92"/>
      <c r="O22" s="92"/>
      <c r="P22" s="92"/>
      <c r="Q22" s="92"/>
      <c r="R22" s="92"/>
      <c r="S22" s="92"/>
      <c r="T22" s="92"/>
      <c r="U22" s="92"/>
      <c r="V22" s="92"/>
      <c r="W22" s="92"/>
      <c r="X22" s="92"/>
      <c r="Y22" s="92"/>
      <c r="Z22" s="92"/>
      <c r="AA22" s="92"/>
      <c r="AB22" s="92"/>
    </row>
    <row r="23" spans="1:28" ht="24" customHeight="1">
      <c r="A23" s="100"/>
      <c r="B23" s="226"/>
      <c r="C23" s="101" t="s">
        <v>793</v>
      </c>
      <c r="D23" s="98">
        <v>22</v>
      </c>
      <c r="E23" s="227"/>
      <c r="F23" s="232"/>
      <c r="G23" s="92"/>
      <c r="H23" s="92"/>
      <c r="I23" s="92"/>
      <c r="J23" s="92"/>
      <c r="K23" s="92"/>
      <c r="L23" s="92"/>
      <c r="M23" s="92"/>
      <c r="N23" s="92"/>
      <c r="O23" s="92"/>
      <c r="P23" s="92"/>
      <c r="Q23" s="92"/>
      <c r="R23" s="92"/>
      <c r="S23" s="92"/>
      <c r="T23" s="92"/>
      <c r="U23" s="92"/>
      <c r="V23" s="92"/>
      <c r="W23" s="92"/>
      <c r="X23" s="92"/>
      <c r="Y23" s="92"/>
      <c r="Z23" s="92"/>
      <c r="AA23" s="92"/>
      <c r="AB23" s="92"/>
    </row>
    <row r="24" spans="1:28" ht="24" customHeight="1">
      <c r="A24" s="100"/>
      <c r="B24" s="226"/>
      <c r="C24" s="101" t="s">
        <v>794</v>
      </c>
      <c r="D24" s="98" t="s">
        <v>795</v>
      </c>
      <c r="E24" s="233"/>
      <c r="F24" s="234"/>
      <c r="G24" s="92"/>
      <c r="H24" s="92"/>
      <c r="I24" s="92"/>
      <c r="J24" s="92"/>
      <c r="K24" s="92"/>
      <c r="L24" s="92"/>
      <c r="M24" s="92"/>
      <c r="N24" s="92"/>
      <c r="O24" s="92"/>
      <c r="P24" s="92"/>
      <c r="Q24" s="92"/>
      <c r="R24" s="92"/>
      <c r="S24" s="92"/>
      <c r="T24" s="92"/>
      <c r="U24" s="92"/>
      <c r="V24" s="92"/>
      <c r="W24" s="92"/>
      <c r="X24" s="92"/>
      <c r="Y24" s="92"/>
      <c r="Z24" s="92"/>
      <c r="AA24" s="92"/>
      <c r="AB24" s="92"/>
    </row>
    <row r="25" spans="1:28" ht="14.25" customHeight="1">
      <c r="A25" s="82"/>
      <c r="B25" s="226"/>
      <c r="C25" s="92"/>
      <c r="D25" s="99"/>
      <c r="E25" s="99"/>
      <c r="F25" s="102"/>
      <c r="G25" s="92"/>
      <c r="H25" s="92"/>
      <c r="I25" s="92"/>
      <c r="J25" s="92"/>
      <c r="K25" s="92"/>
      <c r="L25" s="92"/>
      <c r="M25" s="92"/>
      <c r="N25" s="92"/>
      <c r="O25" s="92"/>
      <c r="P25" s="92"/>
      <c r="Q25" s="92"/>
      <c r="R25" s="92"/>
      <c r="S25" s="92"/>
      <c r="T25" s="92"/>
      <c r="U25" s="92"/>
      <c r="V25" s="92"/>
      <c r="W25" s="92"/>
      <c r="X25" s="92"/>
      <c r="Y25" s="92"/>
      <c r="Z25" s="92"/>
      <c r="AA25" s="92"/>
      <c r="AB25" s="92"/>
    </row>
    <row r="26" spans="1:28" ht="14.25" customHeight="1">
      <c r="A26" s="82"/>
      <c r="B26" s="226"/>
      <c r="C26" s="27" t="s">
        <v>796</v>
      </c>
      <c r="D26" s="99"/>
      <c r="E26" s="99"/>
      <c r="F26" s="102"/>
      <c r="G26" s="92"/>
      <c r="H26" s="92"/>
      <c r="I26" s="92"/>
      <c r="J26" s="92"/>
      <c r="K26" s="92"/>
      <c r="L26" s="92"/>
      <c r="M26" s="92"/>
      <c r="N26" s="92"/>
      <c r="O26" s="92"/>
      <c r="P26" s="92"/>
      <c r="Q26" s="92"/>
      <c r="R26" s="92"/>
      <c r="S26" s="92"/>
      <c r="T26" s="92"/>
      <c r="U26" s="92"/>
      <c r="V26" s="92"/>
      <c r="W26" s="92"/>
      <c r="X26" s="92"/>
      <c r="Y26" s="92"/>
      <c r="Z26" s="92"/>
      <c r="AA26" s="92"/>
      <c r="AB26" s="92"/>
    </row>
    <row r="27" spans="1:28" ht="22.5" customHeight="1">
      <c r="A27" s="100"/>
      <c r="B27" s="226"/>
      <c r="C27" s="101" t="s">
        <v>797</v>
      </c>
      <c r="D27" s="103">
        <v>23</v>
      </c>
      <c r="E27" s="207" t="s">
        <v>798</v>
      </c>
      <c r="F27" s="231"/>
      <c r="G27" s="92"/>
      <c r="H27" s="92"/>
      <c r="I27" s="92"/>
      <c r="J27" s="92"/>
      <c r="K27" s="92"/>
      <c r="L27" s="92"/>
      <c r="M27" s="92"/>
      <c r="N27" s="92"/>
      <c r="O27" s="92"/>
      <c r="P27" s="92"/>
      <c r="Q27" s="92"/>
      <c r="R27" s="92"/>
      <c r="S27" s="92"/>
      <c r="T27" s="92"/>
      <c r="U27" s="92"/>
      <c r="V27" s="92"/>
      <c r="W27" s="92"/>
      <c r="X27" s="92"/>
      <c r="Y27" s="92"/>
      <c r="Z27" s="92"/>
      <c r="AA27" s="92"/>
      <c r="AB27" s="92"/>
    </row>
    <row r="28" spans="1:28" ht="22.5" customHeight="1">
      <c r="A28" s="100"/>
      <c r="B28" s="226"/>
      <c r="C28" s="101" t="s">
        <v>799</v>
      </c>
      <c r="D28" s="103">
        <v>16</v>
      </c>
      <c r="E28" s="235"/>
      <c r="F28" s="232"/>
      <c r="G28" s="92"/>
      <c r="H28" s="92"/>
      <c r="I28" s="92"/>
      <c r="J28" s="92"/>
      <c r="K28" s="92"/>
      <c r="L28" s="92"/>
      <c r="M28" s="92"/>
      <c r="N28" s="92"/>
      <c r="O28" s="92"/>
      <c r="P28" s="92"/>
      <c r="Q28" s="92"/>
      <c r="R28" s="92"/>
      <c r="S28" s="92"/>
      <c r="T28" s="92"/>
      <c r="U28" s="92"/>
      <c r="V28" s="92"/>
      <c r="W28" s="92"/>
      <c r="X28" s="92"/>
      <c r="Y28" s="92"/>
      <c r="Z28" s="92"/>
      <c r="AA28" s="92"/>
      <c r="AB28" s="92"/>
    </row>
    <row r="29" spans="1:28" ht="22.5" customHeight="1">
      <c r="A29" s="100"/>
      <c r="B29" s="226"/>
      <c r="C29" s="101" t="s">
        <v>800</v>
      </c>
      <c r="D29" s="103">
        <v>3</v>
      </c>
      <c r="E29" s="235"/>
      <c r="F29" s="232"/>
      <c r="G29" s="92"/>
      <c r="H29" s="92"/>
      <c r="I29" s="92"/>
      <c r="J29" s="92"/>
      <c r="K29" s="92"/>
      <c r="L29" s="92"/>
      <c r="M29" s="92"/>
      <c r="N29" s="92"/>
      <c r="O29" s="92"/>
      <c r="P29" s="92"/>
      <c r="Q29" s="92"/>
      <c r="R29" s="92"/>
      <c r="S29" s="92"/>
      <c r="T29" s="92"/>
      <c r="U29" s="92"/>
      <c r="V29" s="92"/>
      <c r="W29" s="92"/>
      <c r="X29" s="92"/>
      <c r="Y29" s="92"/>
      <c r="Z29" s="92"/>
      <c r="AA29" s="92"/>
      <c r="AB29" s="92"/>
    </row>
    <row r="30" spans="1:28" ht="22.5" customHeight="1">
      <c r="A30" s="100"/>
      <c r="B30" s="226"/>
      <c r="C30" s="101" t="s">
        <v>801</v>
      </c>
      <c r="D30" s="103">
        <v>0</v>
      </c>
      <c r="E30" s="236"/>
      <c r="F30" s="234"/>
      <c r="G30" s="92"/>
      <c r="H30" s="92"/>
      <c r="I30" s="92"/>
      <c r="J30" s="92"/>
      <c r="K30" s="92"/>
      <c r="L30" s="92"/>
      <c r="M30" s="92"/>
      <c r="N30" s="92"/>
      <c r="O30" s="92"/>
      <c r="P30" s="92"/>
      <c r="Q30" s="92"/>
      <c r="R30" s="92"/>
      <c r="S30" s="92"/>
      <c r="T30" s="92"/>
      <c r="U30" s="92"/>
      <c r="V30" s="92"/>
      <c r="W30" s="92"/>
      <c r="X30" s="92"/>
      <c r="Y30" s="92"/>
      <c r="Z30" s="92"/>
      <c r="AA30" s="92"/>
      <c r="AB30" s="92"/>
    </row>
    <row r="31" spans="1:28" ht="13.5" customHeight="1">
      <c r="A31" s="82"/>
      <c r="B31" s="226"/>
      <c r="C31" s="100"/>
      <c r="D31" s="92"/>
      <c r="E31" s="92"/>
      <c r="F31" s="92"/>
      <c r="G31" s="92"/>
      <c r="H31" s="92"/>
      <c r="I31" s="92"/>
      <c r="J31" s="92"/>
      <c r="K31" s="92"/>
      <c r="L31" s="92"/>
      <c r="M31" s="92"/>
      <c r="N31" s="92"/>
      <c r="O31" s="92"/>
      <c r="P31" s="92"/>
      <c r="Q31" s="92"/>
      <c r="R31" s="92"/>
      <c r="S31" s="92"/>
      <c r="T31" s="92"/>
      <c r="U31" s="92"/>
      <c r="V31" s="92"/>
      <c r="W31" s="92"/>
      <c r="X31" s="92"/>
      <c r="Y31" s="92"/>
      <c r="Z31" s="92"/>
      <c r="AA31" s="92"/>
      <c r="AB31" s="92"/>
    </row>
    <row r="32" spans="1:28" ht="13.5" customHeight="1">
      <c r="A32" s="82"/>
      <c r="B32" s="226"/>
      <c r="C32" s="27" t="s">
        <v>802</v>
      </c>
      <c r="D32" s="92"/>
      <c r="E32" s="92"/>
      <c r="F32" s="92"/>
      <c r="G32" s="92"/>
      <c r="H32" s="92"/>
      <c r="I32" s="92"/>
      <c r="J32" s="92"/>
      <c r="K32" s="92"/>
      <c r="L32" s="92"/>
      <c r="M32" s="92"/>
      <c r="N32" s="92"/>
      <c r="O32" s="92"/>
      <c r="P32" s="92"/>
      <c r="Q32" s="92"/>
      <c r="R32" s="92"/>
      <c r="S32" s="92"/>
      <c r="T32" s="92"/>
      <c r="U32" s="92"/>
      <c r="V32" s="92"/>
      <c r="W32" s="92"/>
      <c r="X32" s="92"/>
      <c r="Y32" s="92"/>
      <c r="Z32" s="92"/>
      <c r="AA32" s="92"/>
      <c r="AB32" s="92"/>
    </row>
    <row r="33" spans="1:28" ht="21" customHeight="1">
      <c r="A33" s="82"/>
      <c r="B33" s="226"/>
      <c r="C33" s="100" t="s">
        <v>803</v>
      </c>
      <c r="D33" s="103">
        <v>25</v>
      </c>
      <c r="E33" s="208" t="s">
        <v>804</v>
      </c>
      <c r="F33" s="231"/>
      <c r="G33" s="92"/>
      <c r="H33" s="92"/>
      <c r="I33" s="92"/>
      <c r="J33" s="92"/>
      <c r="K33" s="92"/>
      <c r="L33" s="92"/>
      <c r="M33" s="92"/>
      <c r="N33" s="92"/>
      <c r="O33" s="92"/>
      <c r="P33" s="92"/>
      <c r="Q33" s="92"/>
      <c r="R33" s="92"/>
      <c r="S33" s="92"/>
      <c r="T33" s="92"/>
      <c r="U33" s="92"/>
      <c r="V33" s="92"/>
      <c r="W33" s="92"/>
      <c r="X33" s="92"/>
      <c r="Y33" s="92"/>
      <c r="Z33" s="92"/>
      <c r="AA33" s="92"/>
      <c r="AB33" s="92"/>
    </row>
    <row r="34" spans="1:28" ht="21" customHeight="1">
      <c r="A34" s="82"/>
      <c r="B34" s="226"/>
      <c r="C34" s="100" t="s">
        <v>805</v>
      </c>
      <c r="D34" s="103">
        <v>17</v>
      </c>
      <c r="E34" s="236"/>
      <c r="F34" s="234"/>
      <c r="G34" s="92"/>
      <c r="H34" s="92"/>
      <c r="I34" s="92"/>
      <c r="J34" s="92"/>
      <c r="K34" s="92"/>
      <c r="L34" s="92"/>
      <c r="M34" s="92"/>
      <c r="N34" s="92"/>
      <c r="O34" s="92"/>
      <c r="P34" s="92"/>
      <c r="Q34" s="92"/>
      <c r="R34" s="92"/>
      <c r="S34" s="92"/>
      <c r="T34" s="92"/>
      <c r="U34" s="92"/>
      <c r="V34" s="92"/>
      <c r="W34" s="92"/>
      <c r="X34" s="92"/>
      <c r="Y34" s="92"/>
      <c r="Z34" s="92"/>
      <c r="AA34" s="92"/>
      <c r="AB34" s="92"/>
    </row>
    <row r="35" spans="1:28" ht="13.5" customHeight="1">
      <c r="A35" s="82"/>
      <c r="B35" s="226"/>
      <c r="C35" s="28"/>
      <c r="D35" s="29"/>
      <c r="E35" s="104"/>
      <c r="F35" s="104"/>
      <c r="G35" s="92"/>
      <c r="H35" s="92"/>
      <c r="I35" s="92"/>
      <c r="J35" s="92"/>
      <c r="K35" s="92"/>
      <c r="L35" s="92"/>
      <c r="M35" s="92"/>
      <c r="N35" s="92"/>
      <c r="O35" s="92"/>
      <c r="P35" s="92"/>
      <c r="Q35" s="92"/>
      <c r="R35" s="92"/>
      <c r="S35" s="92"/>
      <c r="T35" s="92"/>
      <c r="U35" s="92"/>
      <c r="V35" s="92"/>
      <c r="W35" s="92"/>
      <c r="X35" s="92"/>
      <c r="Y35" s="92"/>
      <c r="Z35" s="92"/>
      <c r="AA35" s="92"/>
      <c r="AB35" s="92"/>
    </row>
    <row r="36" spans="1:28" ht="13.5" customHeight="1">
      <c r="A36" s="82"/>
      <c r="B36" s="226"/>
      <c r="C36" s="100"/>
      <c r="D36" s="100"/>
      <c r="E36" s="104"/>
      <c r="F36" s="82"/>
      <c r="G36" s="92"/>
      <c r="H36" s="92"/>
      <c r="I36" s="92"/>
      <c r="J36" s="92"/>
      <c r="K36" s="92"/>
      <c r="L36" s="92"/>
      <c r="M36" s="92"/>
      <c r="N36" s="92"/>
      <c r="O36" s="92"/>
      <c r="P36" s="92"/>
      <c r="Q36" s="92"/>
      <c r="R36" s="92"/>
      <c r="S36" s="92"/>
      <c r="T36" s="92"/>
      <c r="U36" s="92"/>
      <c r="V36" s="92"/>
      <c r="W36" s="92"/>
      <c r="X36" s="92"/>
      <c r="Y36" s="92"/>
      <c r="Z36" s="92"/>
      <c r="AA36" s="92"/>
      <c r="AB36" s="92"/>
    </row>
    <row r="37" spans="1:28" ht="18.75" customHeight="1">
      <c r="A37" s="82"/>
      <c r="B37" s="226"/>
      <c r="C37" s="27" t="s">
        <v>806</v>
      </c>
      <c r="D37" s="105"/>
      <c r="E37" s="197" t="s">
        <v>785</v>
      </c>
      <c r="F37" s="231"/>
      <c r="G37" s="92"/>
      <c r="H37" s="92"/>
      <c r="I37" s="92"/>
      <c r="J37" s="92"/>
      <c r="K37" s="92"/>
      <c r="L37" s="92"/>
      <c r="M37" s="92"/>
      <c r="N37" s="92"/>
      <c r="O37" s="92"/>
      <c r="P37" s="92"/>
      <c r="Q37" s="92"/>
      <c r="R37" s="92"/>
      <c r="S37" s="92"/>
      <c r="T37" s="92"/>
      <c r="U37" s="92"/>
      <c r="V37" s="92"/>
      <c r="W37" s="92"/>
      <c r="X37" s="92"/>
      <c r="Y37" s="92"/>
      <c r="Z37" s="92"/>
      <c r="AA37" s="92"/>
      <c r="AB37" s="92"/>
    </row>
    <row r="38" spans="1:28" ht="18.75" customHeight="1">
      <c r="A38" s="82"/>
      <c r="B38" s="226"/>
      <c r="C38" s="101" t="s">
        <v>807</v>
      </c>
      <c r="D38" s="103">
        <v>18</v>
      </c>
      <c r="E38" s="198" t="s">
        <v>808</v>
      </c>
      <c r="F38" s="237"/>
      <c r="G38" s="92"/>
      <c r="H38" s="92"/>
      <c r="I38" s="92"/>
      <c r="J38" s="92"/>
      <c r="K38" s="92"/>
      <c r="L38" s="92"/>
      <c r="M38" s="92"/>
      <c r="N38" s="92"/>
      <c r="O38" s="92"/>
      <c r="P38" s="92"/>
      <c r="Q38" s="92"/>
      <c r="R38" s="92"/>
      <c r="S38" s="92"/>
      <c r="T38" s="92"/>
      <c r="U38" s="92"/>
      <c r="V38" s="92"/>
      <c r="W38" s="92"/>
      <c r="X38" s="92"/>
      <c r="Y38" s="92"/>
      <c r="Z38" s="92"/>
      <c r="AA38" s="92"/>
      <c r="AB38" s="92"/>
    </row>
    <row r="39" spans="1:28" ht="18.75" customHeight="1">
      <c r="A39" s="82"/>
      <c r="B39" s="226"/>
      <c r="C39" s="101" t="s">
        <v>809</v>
      </c>
      <c r="D39" s="103">
        <v>24</v>
      </c>
      <c r="E39" s="227"/>
      <c r="F39" s="227"/>
      <c r="G39" s="92"/>
      <c r="H39" s="92"/>
      <c r="I39" s="92"/>
      <c r="J39" s="92"/>
      <c r="K39" s="92"/>
      <c r="L39" s="92"/>
      <c r="M39" s="92"/>
      <c r="N39" s="92"/>
      <c r="O39" s="92"/>
      <c r="P39" s="92"/>
      <c r="Q39" s="92"/>
      <c r="R39" s="92"/>
      <c r="S39" s="92"/>
      <c r="T39" s="92"/>
      <c r="U39" s="92"/>
      <c r="V39" s="92"/>
      <c r="W39" s="92"/>
      <c r="X39" s="92"/>
      <c r="Y39" s="92"/>
      <c r="Z39" s="92"/>
      <c r="AA39" s="92"/>
      <c r="AB39" s="92"/>
    </row>
    <row r="40" spans="1:28" ht="18.75" customHeight="1">
      <c r="A40" s="82"/>
      <c r="B40" s="106"/>
      <c r="C40" s="101" t="s">
        <v>810</v>
      </c>
      <c r="D40" s="107">
        <v>0</v>
      </c>
      <c r="E40" s="227"/>
      <c r="F40" s="227"/>
      <c r="G40" s="92"/>
      <c r="H40" s="92"/>
      <c r="I40" s="92"/>
      <c r="J40" s="92"/>
      <c r="K40" s="92"/>
      <c r="L40" s="92"/>
      <c r="M40" s="92"/>
      <c r="N40" s="92"/>
      <c r="O40" s="92"/>
      <c r="P40" s="92"/>
      <c r="Q40" s="92"/>
      <c r="R40" s="92"/>
      <c r="S40" s="92"/>
      <c r="T40" s="92"/>
      <c r="U40" s="92"/>
      <c r="V40" s="92"/>
      <c r="W40" s="92"/>
      <c r="X40" s="92"/>
      <c r="Y40" s="92"/>
      <c r="Z40" s="92"/>
      <c r="AA40" s="92"/>
      <c r="AB40" s="92"/>
    </row>
    <row r="41" spans="1:28" ht="13.5" customHeight="1">
      <c r="A41" s="108"/>
      <c r="B41" s="92"/>
      <c r="C41" s="92"/>
      <c r="D41" s="92"/>
      <c r="E41" s="109"/>
      <c r="F41" s="109"/>
      <c r="G41" s="92"/>
      <c r="H41" s="92"/>
      <c r="I41" s="92"/>
      <c r="J41" s="92"/>
      <c r="K41" s="92"/>
      <c r="L41" s="92"/>
      <c r="M41" s="92"/>
      <c r="N41" s="92"/>
      <c r="O41" s="92"/>
      <c r="P41" s="92"/>
      <c r="Q41" s="92"/>
      <c r="R41" s="92"/>
      <c r="S41" s="92"/>
      <c r="T41" s="92"/>
      <c r="U41" s="92"/>
      <c r="V41" s="92"/>
      <c r="W41" s="92"/>
      <c r="X41" s="92"/>
      <c r="Y41" s="92"/>
      <c r="Z41" s="92"/>
      <c r="AA41" s="92"/>
      <c r="AB41" s="92"/>
    </row>
    <row r="42" spans="1:28" ht="13.5" customHeight="1">
      <c r="A42" s="108"/>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row>
    <row r="43" spans="1:28" ht="14.25" customHeight="1">
      <c r="A43" s="82"/>
      <c r="B43" s="185" t="s">
        <v>811</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row>
    <row r="44" spans="1:28" ht="34.5" customHeight="1">
      <c r="A44" s="82"/>
      <c r="B44" s="226"/>
      <c r="C44" s="110"/>
      <c r="D44" s="30" t="s">
        <v>812</v>
      </c>
      <c r="E44" s="31" t="s">
        <v>813</v>
      </c>
      <c r="F44" s="31" t="s">
        <v>814</v>
      </c>
      <c r="G44" s="199" t="s">
        <v>815</v>
      </c>
      <c r="H44" s="238"/>
      <c r="I44" s="92"/>
      <c r="J44" s="92"/>
      <c r="K44" s="92"/>
      <c r="L44" s="92"/>
      <c r="M44" s="92"/>
      <c r="N44" s="92"/>
      <c r="O44" s="92"/>
      <c r="P44" s="92"/>
      <c r="Q44" s="92"/>
      <c r="R44" s="92"/>
      <c r="S44" s="92"/>
      <c r="T44" s="92"/>
      <c r="U44" s="92"/>
      <c r="V44" s="92"/>
      <c r="W44" s="92"/>
      <c r="X44" s="92"/>
      <c r="Y44" s="92"/>
      <c r="Z44" s="92"/>
      <c r="AA44" s="92"/>
      <c r="AB44" s="92"/>
    </row>
    <row r="45" spans="1:28" ht="23.25" customHeight="1">
      <c r="A45" s="82"/>
      <c r="B45" s="226"/>
      <c r="C45" s="100" t="s">
        <v>816</v>
      </c>
      <c r="D45" s="103">
        <v>47.94</v>
      </c>
      <c r="E45" s="111">
        <f t="shared" ref="E45:E49" si="0">D45*8</f>
        <v>383.52</v>
      </c>
      <c r="F45" s="111">
        <f t="shared" ref="F45:F49" si="1">E45*20.5</f>
        <v>7862.16</v>
      </c>
      <c r="G45" s="200" t="s">
        <v>817</v>
      </c>
      <c r="H45" s="231"/>
      <c r="I45" s="92"/>
      <c r="J45" s="92"/>
      <c r="K45" s="92"/>
      <c r="L45" s="92"/>
      <c r="M45" s="92"/>
      <c r="N45" s="92"/>
      <c r="O45" s="92"/>
      <c r="P45" s="92"/>
      <c r="Q45" s="92"/>
      <c r="R45" s="92"/>
      <c r="S45" s="92"/>
      <c r="T45" s="92"/>
      <c r="U45" s="92"/>
      <c r="V45" s="92"/>
      <c r="W45" s="92"/>
      <c r="X45" s="92"/>
      <c r="Y45" s="92"/>
      <c r="Z45" s="92"/>
      <c r="AA45" s="92"/>
      <c r="AB45" s="92"/>
    </row>
    <row r="46" spans="1:28" ht="23.25" customHeight="1">
      <c r="A46" s="82"/>
      <c r="B46" s="226"/>
      <c r="C46" s="101" t="s">
        <v>818</v>
      </c>
      <c r="D46" s="103">
        <v>65.430000000000007</v>
      </c>
      <c r="E46" s="111">
        <f t="shared" si="0"/>
        <v>523.44000000000005</v>
      </c>
      <c r="F46" s="111">
        <f t="shared" si="1"/>
        <v>10730.52</v>
      </c>
      <c r="G46" s="226"/>
      <c r="H46" s="232"/>
      <c r="I46" s="82"/>
      <c r="J46" s="82"/>
      <c r="K46" s="82"/>
      <c r="L46" s="82"/>
      <c r="M46" s="82"/>
      <c r="N46" s="82"/>
      <c r="O46" s="82"/>
      <c r="P46" s="82"/>
      <c r="Q46" s="82"/>
      <c r="R46" s="82"/>
      <c r="S46" s="82"/>
      <c r="T46" s="82"/>
      <c r="U46" s="82"/>
      <c r="V46" s="82"/>
      <c r="W46" s="82"/>
      <c r="X46" s="82"/>
      <c r="Y46" s="82"/>
      <c r="Z46" s="82"/>
      <c r="AA46" s="82"/>
      <c r="AB46" s="82"/>
    </row>
    <row r="47" spans="1:28" ht="23.25" customHeight="1">
      <c r="A47" s="82"/>
      <c r="B47" s="226"/>
      <c r="C47" s="101" t="s">
        <v>819</v>
      </c>
      <c r="D47" s="103">
        <v>26.35</v>
      </c>
      <c r="E47" s="111">
        <f t="shared" si="0"/>
        <v>210.8</v>
      </c>
      <c r="F47" s="111">
        <f t="shared" si="1"/>
        <v>4321.4000000000005</v>
      </c>
      <c r="G47" s="226"/>
      <c r="H47" s="232"/>
      <c r="I47" s="82"/>
      <c r="J47" s="82"/>
      <c r="K47" s="82"/>
      <c r="L47" s="82"/>
      <c r="M47" s="82"/>
      <c r="N47" s="82"/>
      <c r="O47" s="82"/>
      <c r="P47" s="82"/>
      <c r="Q47" s="82"/>
      <c r="R47" s="82"/>
      <c r="S47" s="82"/>
      <c r="T47" s="82"/>
      <c r="U47" s="82"/>
      <c r="V47" s="82"/>
      <c r="W47" s="82"/>
      <c r="X47" s="82"/>
      <c r="Y47" s="82"/>
      <c r="Z47" s="82"/>
      <c r="AA47" s="82"/>
      <c r="AB47" s="82"/>
    </row>
    <row r="48" spans="1:28" ht="23.25" customHeight="1">
      <c r="A48" s="82"/>
      <c r="B48" s="226"/>
      <c r="C48" s="101" t="s">
        <v>820</v>
      </c>
      <c r="D48" s="103">
        <v>29.06</v>
      </c>
      <c r="E48" s="111">
        <f t="shared" si="0"/>
        <v>232.48</v>
      </c>
      <c r="F48" s="111">
        <f t="shared" si="1"/>
        <v>4765.84</v>
      </c>
      <c r="G48" s="226"/>
      <c r="H48" s="232"/>
      <c r="I48" s="82"/>
      <c r="J48" s="82"/>
      <c r="K48" s="82"/>
      <c r="L48" s="82"/>
      <c r="M48" s="82"/>
      <c r="N48" s="82"/>
      <c r="O48" s="82"/>
      <c r="P48" s="82"/>
      <c r="Q48" s="82"/>
      <c r="R48" s="82"/>
      <c r="S48" s="82"/>
      <c r="T48" s="82"/>
      <c r="U48" s="82"/>
      <c r="V48" s="82"/>
      <c r="W48" s="82"/>
      <c r="X48" s="82"/>
      <c r="Y48" s="82"/>
      <c r="Z48" s="82"/>
      <c r="AA48" s="82"/>
      <c r="AB48" s="82"/>
    </row>
    <row r="49" spans="1:28" ht="23.25" customHeight="1">
      <c r="A49" s="82"/>
      <c r="B49" s="226"/>
      <c r="C49" s="101" t="s">
        <v>821</v>
      </c>
      <c r="D49" s="103">
        <v>0</v>
      </c>
      <c r="E49" s="111">
        <f t="shared" si="0"/>
        <v>0</v>
      </c>
      <c r="F49" s="111">
        <f t="shared" si="1"/>
        <v>0</v>
      </c>
      <c r="G49" s="226"/>
      <c r="H49" s="232"/>
      <c r="I49" s="82"/>
      <c r="J49" s="82"/>
      <c r="K49" s="82"/>
      <c r="L49" s="82"/>
      <c r="M49" s="82"/>
      <c r="N49" s="82"/>
      <c r="O49" s="82"/>
      <c r="P49" s="82"/>
      <c r="Q49" s="82"/>
      <c r="R49" s="82"/>
      <c r="S49" s="82"/>
      <c r="T49" s="82"/>
      <c r="U49" s="82"/>
      <c r="V49" s="82"/>
      <c r="W49" s="82"/>
      <c r="X49" s="82"/>
      <c r="Y49" s="82"/>
      <c r="Z49" s="82"/>
      <c r="AA49" s="82"/>
      <c r="AB49" s="82"/>
    </row>
    <row r="50" spans="1:28" ht="14.25" customHeight="1">
      <c r="A50" s="82"/>
      <c r="B50" s="226"/>
      <c r="C50" s="101"/>
      <c r="D50" s="101"/>
      <c r="E50" s="101"/>
      <c r="F50" s="101"/>
      <c r="G50" s="226"/>
      <c r="H50" s="232"/>
      <c r="I50" s="82"/>
      <c r="J50" s="82"/>
      <c r="K50" s="82"/>
      <c r="L50" s="82"/>
      <c r="M50" s="82"/>
      <c r="N50" s="82"/>
      <c r="O50" s="82"/>
      <c r="P50" s="82"/>
      <c r="Q50" s="82"/>
      <c r="R50" s="82"/>
      <c r="S50" s="82"/>
      <c r="T50" s="82"/>
      <c r="U50" s="82"/>
      <c r="V50" s="82"/>
      <c r="W50" s="82"/>
      <c r="X50" s="82"/>
      <c r="Y50" s="82"/>
      <c r="Z50" s="82"/>
      <c r="AA50" s="82"/>
      <c r="AB50" s="82"/>
    </row>
    <row r="51" spans="1:28" ht="14.25" customHeight="1">
      <c r="A51" s="82"/>
      <c r="B51" s="226"/>
      <c r="C51" s="101" t="s">
        <v>822</v>
      </c>
      <c r="D51" s="101"/>
      <c r="E51" s="101"/>
      <c r="F51" s="101"/>
      <c r="G51" s="226"/>
      <c r="H51" s="232"/>
      <c r="I51" s="82"/>
      <c r="J51" s="82"/>
      <c r="K51" s="82"/>
      <c r="L51" s="82"/>
      <c r="M51" s="82"/>
      <c r="N51" s="82"/>
      <c r="O51" s="82"/>
      <c r="P51" s="82"/>
      <c r="Q51" s="82"/>
      <c r="R51" s="82"/>
      <c r="S51" s="82"/>
      <c r="T51" s="82"/>
      <c r="U51" s="82"/>
      <c r="V51" s="82"/>
      <c r="W51" s="82"/>
      <c r="X51" s="82"/>
      <c r="Y51" s="82"/>
      <c r="Z51" s="82"/>
      <c r="AA51" s="82"/>
      <c r="AB51" s="82"/>
    </row>
    <row r="52" spans="1:28" ht="19.5" customHeight="1">
      <c r="A52" s="82"/>
      <c r="B52" s="226"/>
      <c r="C52" s="101" t="s">
        <v>823</v>
      </c>
      <c r="D52" s="98">
        <v>60.97</v>
      </c>
      <c r="E52" s="111">
        <f t="shared" ref="E52:E53" si="2">D52*8</f>
        <v>487.76</v>
      </c>
      <c r="F52" s="111">
        <f t="shared" ref="F52:F53" si="3">E52*20.5</f>
        <v>9999.08</v>
      </c>
      <c r="G52" s="226"/>
      <c r="H52" s="232"/>
      <c r="I52" s="82"/>
      <c r="J52" s="82"/>
      <c r="K52" s="82"/>
      <c r="L52" s="82"/>
      <c r="M52" s="82"/>
      <c r="N52" s="82"/>
      <c r="O52" s="82"/>
      <c r="P52" s="82"/>
      <c r="Q52" s="82"/>
      <c r="R52" s="82"/>
      <c r="S52" s="82"/>
      <c r="T52" s="82"/>
      <c r="U52" s="82"/>
      <c r="V52" s="82"/>
      <c r="W52" s="82"/>
      <c r="X52" s="82"/>
      <c r="Y52" s="82"/>
      <c r="Z52" s="82"/>
      <c r="AA52" s="82"/>
      <c r="AB52" s="82"/>
    </row>
    <row r="53" spans="1:28" ht="19.5" customHeight="1">
      <c r="A53" s="82"/>
      <c r="B53" s="226"/>
      <c r="C53" s="101" t="s">
        <v>824</v>
      </c>
      <c r="D53" s="98">
        <v>10.67</v>
      </c>
      <c r="E53" s="111">
        <f t="shared" si="2"/>
        <v>85.36</v>
      </c>
      <c r="F53" s="111">
        <f t="shared" si="3"/>
        <v>1749.8799999999999</v>
      </c>
      <c r="G53" s="233"/>
      <c r="H53" s="234"/>
      <c r="I53" s="82"/>
      <c r="J53" s="82"/>
      <c r="K53" s="82"/>
      <c r="L53" s="82"/>
      <c r="M53" s="82"/>
      <c r="N53" s="82"/>
      <c r="O53" s="82"/>
      <c r="P53" s="82"/>
      <c r="Q53" s="82"/>
      <c r="R53" s="82"/>
      <c r="S53" s="82"/>
      <c r="T53" s="82"/>
      <c r="U53" s="82"/>
      <c r="V53" s="82"/>
      <c r="W53" s="82"/>
      <c r="X53" s="82"/>
      <c r="Y53" s="82"/>
      <c r="Z53" s="82"/>
      <c r="AA53" s="82"/>
      <c r="AB53" s="82"/>
    </row>
    <row r="54" spans="1:28" ht="14.25" customHeight="1">
      <c r="A54" s="82"/>
      <c r="B54" s="226"/>
      <c r="C54" s="100"/>
      <c r="D54" s="82"/>
      <c r="E54" s="82"/>
      <c r="F54" s="82"/>
      <c r="G54" s="82"/>
      <c r="H54" s="82"/>
      <c r="I54" s="82"/>
      <c r="J54" s="82"/>
      <c r="K54" s="82"/>
      <c r="L54" s="82"/>
      <c r="M54" s="82"/>
      <c r="N54" s="82"/>
      <c r="O54" s="82"/>
      <c r="P54" s="82"/>
      <c r="Q54" s="82"/>
      <c r="R54" s="82"/>
      <c r="S54" s="82"/>
      <c r="T54" s="82"/>
      <c r="U54" s="82"/>
      <c r="V54" s="82"/>
      <c r="W54" s="82"/>
      <c r="X54" s="82"/>
      <c r="Y54" s="82"/>
      <c r="Z54" s="82"/>
      <c r="AA54" s="82"/>
      <c r="AB54" s="82"/>
    </row>
    <row r="55" spans="1:28" ht="13.5" customHeight="1">
      <c r="A55" s="82"/>
      <c r="B55" s="226"/>
      <c r="C55" s="100"/>
      <c r="D55" s="97" t="s">
        <v>825</v>
      </c>
      <c r="E55" s="82"/>
      <c r="F55" s="82"/>
      <c r="G55" s="82"/>
      <c r="H55" s="82"/>
      <c r="I55" s="82"/>
      <c r="J55" s="82"/>
      <c r="K55" s="82"/>
      <c r="L55" s="82"/>
      <c r="M55" s="82"/>
      <c r="N55" s="82"/>
      <c r="O55" s="82"/>
      <c r="P55" s="82"/>
      <c r="Q55" s="82"/>
      <c r="R55" s="82"/>
      <c r="S55" s="82"/>
      <c r="T55" s="82"/>
      <c r="U55" s="82"/>
      <c r="V55" s="82"/>
      <c r="W55" s="82"/>
      <c r="X55" s="82"/>
      <c r="Y55" s="82"/>
      <c r="Z55" s="82"/>
      <c r="AA55" s="82"/>
      <c r="AB55" s="82"/>
    </row>
    <row r="56" spans="1:28" ht="27" customHeight="1">
      <c r="A56" s="82"/>
      <c r="B56" s="226"/>
      <c r="C56" s="101" t="s">
        <v>826</v>
      </c>
      <c r="D56" s="98">
        <v>100</v>
      </c>
      <c r="E56" s="108" t="s">
        <v>827</v>
      </c>
      <c r="F56" s="82"/>
      <c r="G56" s="82"/>
      <c r="H56" s="82"/>
      <c r="I56" s="82"/>
      <c r="J56" s="82"/>
      <c r="K56" s="82"/>
      <c r="L56" s="82"/>
      <c r="M56" s="82"/>
      <c r="N56" s="82"/>
      <c r="O56" s="82"/>
      <c r="P56" s="82"/>
      <c r="Q56" s="82"/>
      <c r="R56" s="82"/>
      <c r="S56" s="82"/>
      <c r="T56" s="82"/>
      <c r="U56" s="82"/>
      <c r="V56" s="82"/>
      <c r="W56" s="82"/>
      <c r="X56" s="82"/>
      <c r="Y56" s="82"/>
      <c r="Z56" s="82"/>
      <c r="AA56" s="82"/>
      <c r="AB56" s="82"/>
    </row>
    <row r="57" spans="1:28" ht="27" customHeight="1">
      <c r="A57" s="82"/>
      <c r="B57" s="226"/>
      <c r="C57" s="101" t="s">
        <v>828</v>
      </c>
      <c r="D57" s="98">
        <v>61.9</v>
      </c>
      <c r="E57" s="108" t="s">
        <v>829</v>
      </c>
      <c r="F57" s="82"/>
      <c r="G57" s="82"/>
      <c r="H57" s="82"/>
      <c r="I57" s="82"/>
      <c r="J57" s="82"/>
      <c r="K57" s="82"/>
      <c r="L57" s="82"/>
      <c r="M57" s="82"/>
      <c r="N57" s="82"/>
      <c r="O57" s="82"/>
      <c r="P57" s="82"/>
      <c r="Q57" s="82"/>
      <c r="R57" s="82"/>
      <c r="S57" s="82"/>
      <c r="T57" s="82"/>
      <c r="U57" s="82"/>
      <c r="V57" s="82"/>
      <c r="W57" s="82"/>
      <c r="X57" s="82"/>
      <c r="Y57" s="82"/>
      <c r="Z57" s="82"/>
      <c r="AA57" s="82"/>
      <c r="AB57" s="82"/>
    </row>
    <row r="58" spans="1:28" ht="27" customHeight="1">
      <c r="A58" s="82"/>
      <c r="B58" s="226"/>
      <c r="C58" s="101" t="s">
        <v>830</v>
      </c>
      <c r="D58" s="98">
        <v>85.71</v>
      </c>
      <c r="E58" s="108" t="s">
        <v>831</v>
      </c>
      <c r="F58" s="82"/>
      <c r="G58" s="82"/>
      <c r="H58" s="82"/>
      <c r="I58" s="82"/>
      <c r="J58" s="82"/>
      <c r="K58" s="82"/>
      <c r="L58" s="82"/>
      <c r="M58" s="82"/>
      <c r="N58" s="82"/>
      <c r="O58" s="82"/>
      <c r="P58" s="82"/>
      <c r="Q58" s="82"/>
      <c r="R58" s="82"/>
      <c r="S58" s="82"/>
      <c r="T58" s="82"/>
      <c r="U58" s="82"/>
      <c r="V58" s="82"/>
      <c r="W58" s="82"/>
      <c r="X58" s="82"/>
      <c r="Y58" s="82"/>
      <c r="Z58" s="82"/>
      <c r="AA58" s="82"/>
      <c r="AB58" s="82"/>
    </row>
    <row r="59" spans="1:28" ht="27" customHeight="1">
      <c r="A59" s="82"/>
      <c r="B59" s="226"/>
      <c r="C59" s="101" t="s">
        <v>832</v>
      </c>
      <c r="D59" s="98">
        <v>7.14</v>
      </c>
      <c r="E59" s="108" t="s">
        <v>833</v>
      </c>
      <c r="F59" s="82"/>
      <c r="G59" s="82"/>
      <c r="H59" s="82"/>
      <c r="I59" s="82"/>
      <c r="J59" s="82"/>
      <c r="K59" s="82"/>
      <c r="L59" s="82"/>
      <c r="M59" s="82"/>
      <c r="N59" s="82"/>
      <c r="O59" s="82"/>
      <c r="P59" s="82"/>
      <c r="Q59" s="82"/>
      <c r="R59" s="82"/>
      <c r="S59" s="82"/>
      <c r="T59" s="82"/>
      <c r="U59" s="82"/>
      <c r="V59" s="82"/>
      <c r="W59" s="82"/>
      <c r="X59" s="82"/>
      <c r="Y59" s="82"/>
      <c r="Z59" s="82"/>
      <c r="AA59" s="82"/>
      <c r="AB59" s="82"/>
    </row>
    <row r="60" spans="1:28" ht="14.25" customHeight="1">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row>
    <row r="61" spans="1:28" ht="13.5" customHeight="1">
      <c r="A61" s="82"/>
      <c r="B61" s="101"/>
      <c r="C61" s="101"/>
      <c r="D61" s="100"/>
      <c r="E61" s="82"/>
      <c r="F61" s="82"/>
      <c r="G61" s="82"/>
      <c r="H61" s="82"/>
      <c r="I61" s="82"/>
      <c r="J61" s="82"/>
      <c r="K61" s="82"/>
      <c r="L61" s="82"/>
      <c r="M61" s="82"/>
      <c r="N61" s="82"/>
      <c r="O61" s="82"/>
      <c r="P61" s="82"/>
      <c r="Q61" s="82"/>
      <c r="R61" s="82"/>
      <c r="S61" s="82"/>
      <c r="T61" s="82"/>
      <c r="U61" s="82"/>
      <c r="V61" s="82"/>
      <c r="W61" s="82"/>
      <c r="X61" s="82"/>
      <c r="Y61" s="82"/>
      <c r="Z61" s="82"/>
      <c r="AA61" s="82"/>
      <c r="AB61" s="82"/>
    </row>
    <row r="62" spans="1:28" ht="13.5" customHeight="1">
      <c r="A62" s="82"/>
      <c r="B62" s="185" t="s">
        <v>834</v>
      </c>
      <c r="C62" s="100"/>
      <c r="D62" s="201" t="s">
        <v>835</v>
      </c>
      <c r="E62" s="226"/>
      <c r="F62" s="226"/>
      <c r="G62" s="112" t="s">
        <v>836</v>
      </c>
      <c r="H62" s="82"/>
      <c r="I62" s="82"/>
      <c r="J62" s="82"/>
      <c r="K62" s="82"/>
      <c r="L62" s="82"/>
      <c r="M62" s="82"/>
      <c r="N62" s="82"/>
      <c r="O62" s="82"/>
      <c r="P62" s="82"/>
      <c r="Q62" s="82"/>
      <c r="R62" s="82"/>
      <c r="S62" s="82"/>
      <c r="T62" s="82"/>
      <c r="U62" s="82"/>
      <c r="V62" s="82"/>
      <c r="W62" s="82"/>
      <c r="X62" s="82"/>
      <c r="Y62" s="82"/>
      <c r="Z62" s="82"/>
      <c r="AA62" s="82"/>
      <c r="AB62" s="82"/>
    </row>
    <row r="63" spans="1:28" ht="15" customHeight="1">
      <c r="A63" s="82"/>
      <c r="B63" s="226"/>
      <c r="C63" s="32" t="s">
        <v>837</v>
      </c>
      <c r="D63" s="82"/>
      <c r="E63" s="82"/>
      <c r="F63" s="82"/>
      <c r="G63" s="202" t="s">
        <v>838</v>
      </c>
      <c r="H63" s="82"/>
      <c r="I63" s="82"/>
      <c r="J63" s="82"/>
      <c r="K63" s="82"/>
      <c r="L63" s="82"/>
      <c r="M63" s="82"/>
      <c r="N63" s="82"/>
      <c r="O63" s="82"/>
      <c r="P63" s="82"/>
      <c r="Q63" s="82"/>
      <c r="R63" s="82"/>
      <c r="S63" s="82"/>
      <c r="T63" s="82"/>
      <c r="U63" s="82"/>
      <c r="V63" s="82"/>
      <c r="W63" s="82"/>
      <c r="X63" s="82"/>
      <c r="Y63" s="82"/>
      <c r="Z63" s="82"/>
      <c r="AA63" s="82"/>
      <c r="AB63" s="82"/>
    </row>
    <row r="64" spans="1:28" ht="44.25" customHeight="1">
      <c r="A64" s="82"/>
      <c r="B64" s="226"/>
      <c r="C64" s="113" t="s">
        <v>839</v>
      </c>
      <c r="D64" s="188" t="s">
        <v>840</v>
      </c>
      <c r="E64" s="239"/>
      <c r="F64" s="239"/>
      <c r="G64" s="226"/>
      <c r="H64" s="82"/>
      <c r="I64" s="82"/>
      <c r="J64" s="82"/>
      <c r="K64" s="82"/>
      <c r="L64" s="82"/>
      <c r="M64" s="82"/>
      <c r="N64" s="82"/>
      <c r="O64" s="82"/>
      <c r="P64" s="82"/>
      <c r="Q64" s="82"/>
      <c r="R64" s="82"/>
      <c r="S64" s="82"/>
      <c r="T64" s="82"/>
      <c r="U64" s="82"/>
      <c r="V64" s="82"/>
      <c r="W64" s="82"/>
      <c r="X64" s="82"/>
      <c r="Y64" s="82"/>
      <c r="Z64" s="82"/>
      <c r="AA64" s="82"/>
      <c r="AB64" s="82"/>
    </row>
    <row r="65" spans="1:28" ht="44.25" customHeight="1">
      <c r="A65" s="82"/>
      <c r="B65" s="226"/>
      <c r="C65" s="113" t="s">
        <v>841</v>
      </c>
      <c r="D65" s="188" t="s">
        <v>842</v>
      </c>
      <c r="E65" s="239"/>
      <c r="F65" s="239"/>
      <c r="G65" s="226"/>
      <c r="H65" s="82"/>
      <c r="I65" s="82"/>
      <c r="J65" s="82"/>
      <c r="K65" s="82"/>
      <c r="L65" s="82"/>
      <c r="M65" s="82"/>
      <c r="N65" s="82"/>
      <c r="O65" s="82"/>
      <c r="P65" s="82"/>
      <c r="Q65" s="82"/>
      <c r="R65" s="82"/>
      <c r="S65" s="82"/>
      <c r="T65" s="82"/>
      <c r="U65" s="82"/>
      <c r="V65" s="82"/>
      <c r="W65" s="82"/>
      <c r="X65" s="82"/>
      <c r="Y65" s="82"/>
      <c r="Z65" s="82"/>
      <c r="AA65" s="82"/>
      <c r="AB65" s="82"/>
    </row>
    <row r="66" spans="1:28" ht="44.25" customHeight="1">
      <c r="A66" s="82"/>
      <c r="B66" s="226"/>
      <c r="C66" s="113" t="s">
        <v>843</v>
      </c>
      <c r="D66" s="188" t="s">
        <v>844</v>
      </c>
      <c r="E66" s="239"/>
      <c r="F66" s="239"/>
      <c r="G66" s="226"/>
      <c r="H66" s="82"/>
      <c r="I66" s="82"/>
      <c r="J66" s="82"/>
      <c r="K66" s="82"/>
      <c r="L66" s="82"/>
      <c r="M66" s="82"/>
      <c r="N66" s="82"/>
      <c r="O66" s="82"/>
      <c r="P66" s="82"/>
      <c r="Q66" s="82"/>
      <c r="R66" s="82"/>
      <c r="S66" s="82"/>
      <c r="T66" s="82"/>
      <c r="U66" s="82"/>
      <c r="V66" s="82"/>
      <c r="W66" s="82"/>
      <c r="X66" s="82"/>
      <c r="Y66" s="82"/>
      <c r="Z66" s="82"/>
      <c r="AA66" s="82"/>
      <c r="AB66" s="82"/>
    </row>
    <row r="67" spans="1:28" ht="44.25" customHeight="1">
      <c r="A67" s="82"/>
      <c r="B67" s="226"/>
      <c r="C67" s="113" t="s">
        <v>845</v>
      </c>
      <c r="D67" s="188" t="s">
        <v>846</v>
      </c>
      <c r="E67" s="239"/>
      <c r="F67" s="239"/>
      <c r="G67" s="226"/>
      <c r="H67" s="82"/>
      <c r="I67" s="82"/>
      <c r="J67" s="82"/>
      <c r="K67" s="82"/>
      <c r="L67" s="82"/>
      <c r="M67" s="82"/>
      <c r="N67" s="82"/>
      <c r="O67" s="82"/>
      <c r="P67" s="82"/>
      <c r="Q67" s="82"/>
      <c r="R67" s="82"/>
      <c r="S67" s="82"/>
      <c r="T67" s="82"/>
      <c r="U67" s="82"/>
      <c r="V67" s="82"/>
      <c r="W67" s="82"/>
      <c r="X67" s="82"/>
      <c r="Y67" s="82"/>
      <c r="Z67" s="82"/>
      <c r="AA67" s="82"/>
      <c r="AB67" s="82"/>
    </row>
    <row r="68" spans="1:28" ht="44.25" customHeight="1">
      <c r="A68" s="82"/>
      <c r="B68" s="226"/>
      <c r="C68" s="113" t="s">
        <v>847</v>
      </c>
      <c r="D68" s="188" t="s">
        <v>848</v>
      </c>
      <c r="E68" s="239"/>
      <c r="F68" s="239"/>
      <c r="G68" s="226"/>
      <c r="H68" s="82"/>
      <c r="I68" s="82"/>
      <c r="J68" s="82"/>
      <c r="K68" s="82"/>
      <c r="L68" s="82"/>
      <c r="M68" s="82"/>
      <c r="N68" s="82"/>
      <c r="O68" s="82"/>
      <c r="P68" s="82"/>
      <c r="Q68" s="82"/>
      <c r="R68" s="82"/>
      <c r="S68" s="82"/>
      <c r="T68" s="82"/>
      <c r="U68" s="82"/>
      <c r="V68" s="82"/>
      <c r="W68" s="82"/>
      <c r="X68" s="82"/>
      <c r="Y68" s="82"/>
      <c r="Z68" s="82"/>
      <c r="AA68" s="82"/>
      <c r="AB68" s="82"/>
    </row>
    <row r="69" spans="1:28" ht="44.25" customHeight="1">
      <c r="A69" s="82"/>
      <c r="B69" s="226"/>
      <c r="C69" s="113" t="s">
        <v>849</v>
      </c>
      <c r="D69" s="188"/>
      <c r="E69" s="239"/>
      <c r="F69" s="239"/>
      <c r="G69" s="226"/>
      <c r="H69" s="82"/>
      <c r="I69" s="82"/>
      <c r="J69" s="82"/>
      <c r="K69" s="82"/>
      <c r="L69" s="82"/>
      <c r="M69" s="82"/>
      <c r="N69" s="82"/>
      <c r="O69" s="82"/>
      <c r="P69" s="82"/>
      <c r="Q69" s="82"/>
      <c r="R69" s="82"/>
      <c r="S69" s="82"/>
      <c r="T69" s="82"/>
      <c r="U69" s="82"/>
      <c r="V69" s="82"/>
      <c r="W69" s="82"/>
      <c r="X69" s="82"/>
      <c r="Y69" s="82"/>
      <c r="Z69" s="82"/>
      <c r="AA69" s="82"/>
      <c r="AB69" s="82"/>
    </row>
    <row r="70" spans="1:28" ht="44.25" customHeight="1">
      <c r="A70" s="82"/>
      <c r="B70" s="226"/>
      <c r="C70" s="113" t="s">
        <v>850</v>
      </c>
      <c r="D70" s="188"/>
      <c r="E70" s="239"/>
      <c r="F70" s="239"/>
      <c r="G70" s="226"/>
      <c r="H70" s="82"/>
      <c r="I70" s="82"/>
      <c r="J70" s="82"/>
      <c r="K70" s="82"/>
      <c r="L70" s="82"/>
      <c r="M70" s="82"/>
      <c r="N70" s="82"/>
      <c r="O70" s="82"/>
      <c r="P70" s="82"/>
      <c r="Q70" s="82"/>
      <c r="R70" s="82"/>
      <c r="S70" s="82"/>
      <c r="T70" s="82"/>
      <c r="U70" s="82"/>
      <c r="V70" s="82"/>
      <c r="W70" s="82"/>
      <c r="X70" s="82"/>
      <c r="Y70" s="82"/>
      <c r="Z70" s="82"/>
      <c r="AA70" s="82"/>
      <c r="AB70" s="82"/>
    </row>
    <row r="71" spans="1:28" ht="44.25" customHeight="1">
      <c r="A71" s="82"/>
      <c r="B71" s="226"/>
      <c r="C71" s="114" t="s">
        <v>851</v>
      </c>
      <c r="D71" s="203"/>
      <c r="E71" s="240"/>
      <c r="F71" s="240"/>
      <c r="G71" s="226"/>
      <c r="H71" s="82"/>
      <c r="I71" s="82"/>
      <c r="J71" s="82"/>
      <c r="K71" s="82"/>
      <c r="L71" s="82"/>
      <c r="M71" s="82"/>
      <c r="N71" s="82"/>
      <c r="O71" s="82"/>
      <c r="P71" s="82"/>
      <c r="Q71" s="82"/>
      <c r="R71" s="82"/>
      <c r="S71" s="82"/>
      <c r="T71" s="82"/>
      <c r="U71" s="82"/>
      <c r="V71" s="82"/>
      <c r="W71" s="82"/>
      <c r="X71" s="82"/>
      <c r="Y71" s="82"/>
      <c r="Z71" s="82"/>
      <c r="AA71" s="82"/>
      <c r="AB71" s="82"/>
    </row>
    <row r="72" spans="1:28" ht="13.5" customHeight="1">
      <c r="A72" s="82"/>
      <c r="B72" s="241"/>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row>
    <row r="73" spans="1:28" ht="13.5" customHeight="1">
      <c r="A73" s="108"/>
      <c r="B73" s="115"/>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row>
    <row r="74" spans="1:28" ht="13.5" customHeight="1">
      <c r="A74" s="108"/>
      <c r="B74" s="116"/>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row>
    <row r="75" spans="1:28" ht="13.5" customHeight="1">
      <c r="A75" s="82"/>
      <c r="B75" s="182" t="s">
        <v>852</v>
      </c>
      <c r="C75" s="33" t="s">
        <v>853</v>
      </c>
      <c r="D75" s="82"/>
      <c r="E75" s="82"/>
      <c r="F75" s="82"/>
      <c r="G75" s="82"/>
      <c r="H75" s="82"/>
      <c r="I75" s="82"/>
      <c r="J75" s="82"/>
      <c r="K75" s="82"/>
      <c r="L75" s="82"/>
      <c r="M75" s="82"/>
      <c r="N75" s="82"/>
      <c r="O75" s="82"/>
      <c r="P75" s="82"/>
      <c r="Q75" s="82"/>
      <c r="R75" s="82"/>
      <c r="S75" s="82"/>
      <c r="T75" s="82"/>
      <c r="U75" s="82"/>
      <c r="V75" s="82"/>
      <c r="W75" s="82"/>
      <c r="X75" s="82"/>
      <c r="Y75" s="82"/>
      <c r="Z75" s="82"/>
      <c r="AA75" s="82"/>
      <c r="AB75" s="82"/>
    </row>
    <row r="76" spans="1:28" ht="13.5" customHeight="1">
      <c r="A76" s="82"/>
      <c r="B76" s="226"/>
      <c r="C76" s="28"/>
      <c r="D76" s="34" t="s">
        <v>854</v>
      </c>
      <c r="E76" s="112" t="s">
        <v>855</v>
      </c>
      <c r="F76" s="112" t="s">
        <v>856</v>
      </c>
      <c r="G76" s="82"/>
      <c r="H76" s="82"/>
      <c r="I76" s="82"/>
      <c r="J76" s="82"/>
      <c r="K76" s="82"/>
      <c r="L76" s="82"/>
      <c r="M76" s="82"/>
      <c r="N76" s="82"/>
      <c r="O76" s="82"/>
      <c r="P76" s="82"/>
      <c r="Q76" s="82"/>
      <c r="R76" s="82"/>
      <c r="S76" s="82"/>
      <c r="T76" s="82"/>
      <c r="U76" s="82"/>
      <c r="V76" s="82"/>
      <c r="W76" s="82"/>
      <c r="X76" s="82"/>
      <c r="Y76" s="82"/>
      <c r="Z76" s="82"/>
      <c r="AA76" s="82"/>
      <c r="AB76" s="82"/>
    </row>
    <row r="77" spans="1:28" ht="21.75" customHeight="1">
      <c r="A77" s="82"/>
      <c r="B77" s="226"/>
      <c r="C77" s="35" t="s">
        <v>857</v>
      </c>
      <c r="D77" s="98">
        <v>95.23</v>
      </c>
      <c r="E77" s="98">
        <f t="shared" ref="E77:E83" si="4">100-D77</f>
        <v>4.769999999999996</v>
      </c>
      <c r="F77" s="98">
        <v>0</v>
      </c>
      <c r="G77" s="36" t="s">
        <v>858</v>
      </c>
      <c r="H77" s="108" t="s">
        <v>859</v>
      </c>
      <c r="I77" s="108"/>
      <c r="J77" s="82"/>
      <c r="K77" s="82"/>
      <c r="L77" s="82"/>
      <c r="M77" s="82"/>
      <c r="N77" s="82"/>
      <c r="O77" s="82"/>
      <c r="P77" s="82"/>
      <c r="Q77" s="82"/>
      <c r="R77" s="82"/>
      <c r="S77" s="82"/>
      <c r="T77" s="82"/>
      <c r="U77" s="82"/>
      <c r="V77" s="82"/>
      <c r="W77" s="82"/>
      <c r="X77" s="82"/>
      <c r="Y77" s="82"/>
      <c r="Z77" s="82"/>
      <c r="AA77" s="82"/>
      <c r="AB77" s="82"/>
    </row>
    <row r="78" spans="1:28" ht="21.75" customHeight="1">
      <c r="A78" s="82"/>
      <c r="B78" s="226"/>
      <c r="C78" s="35" t="s">
        <v>860</v>
      </c>
      <c r="D78" s="98">
        <v>90.47</v>
      </c>
      <c r="E78" s="98">
        <f t="shared" si="4"/>
        <v>9.5300000000000011</v>
      </c>
      <c r="F78" s="98">
        <v>0</v>
      </c>
      <c r="G78" s="36" t="s">
        <v>858</v>
      </c>
      <c r="H78" s="108" t="s">
        <v>861</v>
      </c>
      <c r="I78" s="108"/>
      <c r="J78" s="82"/>
      <c r="K78" s="82"/>
      <c r="L78" s="82"/>
      <c r="M78" s="82"/>
      <c r="N78" s="82"/>
      <c r="O78" s="82"/>
      <c r="P78" s="82"/>
      <c r="Q78" s="82"/>
      <c r="R78" s="82"/>
      <c r="S78" s="82"/>
      <c r="T78" s="82"/>
      <c r="U78" s="82"/>
      <c r="V78" s="82"/>
      <c r="W78" s="82"/>
      <c r="X78" s="82"/>
      <c r="Y78" s="82"/>
      <c r="Z78" s="82"/>
      <c r="AA78" s="82"/>
      <c r="AB78" s="82"/>
    </row>
    <row r="79" spans="1:28" ht="21.75" customHeight="1">
      <c r="A79" s="82"/>
      <c r="B79" s="226"/>
      <c r="C79" s="35" t="s">
        <v>862</v>
      </c>
      <c r="D79" s="98">
        <v>92.85</v>
      </c>
      <c r="E79" s="98">
        <f t="shared" si="4"/>
        <v>7.1500000000000057</v>
      </c>
      <c r="F79" s="98">
        <v>0</v>
      </c>
      <c r="G79" s="36" t="s">
        <v>858</v>
      </c>
      <c r="H79" s="108" t="s">
        <v>863</v>
      </c>
      <c r="I79" s="108"/>
      <c r="J79" s="82"/>
      <c r="K79" s="82"/>
      <c r="L79" s="82"/>
      <c r="M79" s="82"/>
      <c r="N79" s="82"/>
      <c r="O79" s="82"/>
      <c r="P79" s="82"/>
      <c r="Q79" s="82"/>
      <c r="R79" s="82"/>
      <c r="S79" s="82"/>
      <c r="T79" s="82"/>
      <c r="U79" s="82"/>
      <c r="V79" s="82"/>
      <c r="W79" s="82"/>
      <c r="X79" s="82"/>
      <c r="Y79" s="82"/>
      <c r="Z79" s="82"/>
      <c r="AA79" s="82"/>
      <c r="AB79" s="82"/>
    </row>
    <row r="80" spans="1:28" ht="21.75" customHeight="1">
      <c r="A80" s="82"/>
      <c r="B80" s="226"/>
      <c r="C80" s="35" t="s">
        <v>864</v>
      </c>
      <c r="D80" s="98">
        <v>95.23</v>
      </c>
      <c r="E80" s="98">
        <f t="shared" si="4"/>
        <v>4.769999999999996</v>
      </c>
      <c r="F80" s="98">
        <v>0</v>
      </c>
      <c r="G80" s="36" t="s">
        <v>858</v>
      </c>
      <c r="H80" s="108" t="s">
        <v>865</v>
      </c>
      <c r="I80" s="108"/>
      <c r="J80" s="82"/>
      <c r="K80" s="82"/>
      <c r="L80" s="82"/>
      <c r="M80" s="82"/>
      <c r="N80" s="82"/>
      <c r="O80" s="82"/>
      <c r="P80" s="82"/>
      <c r="Q80" s="82"/>
      <c r="R80" s="82"/>
      <c r="S80" s="82"/>
      <c r="T80" s="82"/>
      <c r="U80" s="82"/>
      <c r="V80" s="82"/>
      <c r="W80" s="82"/>
      <c r="X80" s="82"/>
      <c r="Y80" s="82"/>
      <c r="Z80" s="82"/>
      <c r="AA80" s="82"/>
      <c r="AB80" s="82"/>
    </row>
    <row r="81" spans="1:28" ht="21.75" customHeight="1">
      <c r="A81" s="82"/>
      <c r="B81" s="226"/>
      <c r="C81" s="35" t="s">
        <v>866</v>
      </c>
      <c r="D81" s="98">
        <v>97.61</v>
      </c>
      <c r="E81" s="98">
        <f t="shared" si="4"/>
        <v>2.3900000000000006</v>
      </c>
      <c r="F81" s="98">
        <v>0</v>
      </c>
      <c r="G81" s="36" t="s">
        <v>858</v>
      </c>
      <c r="H81" s="108" t="s">
        <v>867</v>
      </c>
      <c r="I81" s="108"/>
      <c r="J81" s="82"/>
      <c r="K81" s="82"/>
      <c r="L81" s="82"/>
      <c r="M81" s="82"/>
      <c r="N81" s="82"/>
      <c r="O81" s="82"/>
      <c r="P81" s="82"/>
      <c r="Q81" s="82"/>
      <c r="R81" s="82"/>
      <c r="S81" s="82"/>
      <c r="T81" s="82"/>
      <c r="U81" s="82"/>
      <c r="V81" s="82"/>
      <c r="W81" s="82"/>
      <c r="X81" s="82"/>
      <c r="Y81" s="82"/>
      <c r="Z81" s="82"/>
      <c r="AA81" s="82"/>
      <c r="AB81" s="82"/>
    </row>
    <row r="82" spans="1:28" ht="21.75" customHeight="1">
      <c r="A82" s="82"/>
      <c r="B82" s="226"/>
      <c r="C82" s="35" t="s">
        <v>868</v>
      </c>
      <c r="D82" s="98">
        <v>88.09</v>
      </c>
      <c r="E82" s="98">
        <f t="shared" si="4"/>
        <v>11.909999999999997</v>
      </c>
      <c r="F82" s="98">
        <v>0</v>
      </c>
      <c r="G82" s="36" t="s">
        <v>858</v>
      </c>
      <c r="H82" s="108" t="s">
        <v>869</v>
      </c>
      <c r="I82" s="108"/>
      <c r="J82" s="82"/>
      <c r="K82" s="82"/>
      <c r="L82" s="82"/>
      <c r="M82" s="82"/>
      <c r="N82" s="82"/>
      <c r="O82" s="82"/>
      <c r="P82" s="82"/>
      <c r="Q82" s="82"/>
      <c r="R82" s="82"/>
      <c r="S82" s="82"/>
      <c r="T82" s="82"/>
      <c r="U82" s="82"/>
      <c r="V82" s="82"/>
      <c r="W82" s="82"/>
      <c r="X82" s="82"/>
      <c r="Y82" s="82"/>
      <c r="Z82" s="82"/>
      <c r="AA82" s="82"/>
      <c r="AB82" s="82"/>
    </row>
    <row r="83" spans="1:28" ht="21.75" customHeight="1">
      <c r="A83" s="82"/>
      <c r="B83" s="226"/>
      <c r="C83" s="35" t="s">
        <v>870</v>
      </c>
      <c r="D83" s="117">
        <v>100</v>
      </c>
      <c r="E83" s="98">
        <f t="shared" si="4"/>
        <v>0</v>
      </c>
      <c r="F83" s="98">
        <v>0</v>
      </c>
      <c r="G83" s="36" t="s">
        <v>858</v>
      </c>
      <c r="H83" s="108" t="s">
        <v>871</v>
      </c>
      <c r="I83" s="108"/>
      <c r="J83" s="82"/>
      <c r="K83" s="82"/>
      <c r="L83" s="82"/>
      <c r="M83" s="82"/>
      <c r="N83" s="82"/>
      <c r="O83" s="82"/>
      <c r="P83" s="82"/>
      <c r="Q83" s="82"/>
      <c r="R83" s="82"/>
      <c r="S83" s="82"/>
      <c r="T83" s="82"/>
      <c r="U83" s="82"/>
      <c r="V83" s="82"/>
      <c r="W83" s="82"/>
      <c r="X83" s="82"/>
      <c r="Y83" s="82"/>
      <c r="Z83" s="82"/>
      <c r="AA83" s="82"/>
      <c r="AB83" s="82"/>
    </row>
    <row r="84" spans="1:28" ht="13.5" customHeight="1">
      <c r="A84" s="82"/>
      <c r="B84" s="226"/>
      <c r="C84" s="82"/>
      <c r="D84" s="82"/>
      <c r="E84" s="82"/>
      <c r="F84" s="82"/>
      <c r="G84" s="37"/>
      <c r="H84" s="108"/>
      <c r="I84" s="108"/>
      <c r="J84" s="82"/>
      <c r="K84" s="82"/>
      <c r="L84" s="82"/>
      <c r="M84" s="82"/>
      <c r="N84" s="82"/>
      <c r="O84" s="82"/>
      <c r="P84" s="82"/>
      <c r="Q84" s="82"/>
      <c r="R84" s="82"/>
      <c r="S84" s="82"/>
      <c r="T84" s="82"/>
      <c r="U84" s="82"/>
      <c r="V84" s="82"/>
      <c r="W84" s="82"/>
      <c r="X84" s="82"/>
      <c r="Y84" s="82"/>
      <c r="Z84" s="82"/>
      <c r="AA84" s="82"/>
      <c r="AB84" s="82"/>
    </row>
    <row r="85" spans="1:28" ht="13.5" customHeight="1">
      <c r="A85" s="82"/>
      <c r="B85" s="226"/>
      <c r="C85" s="33" t="s">
        <v>872</v>
      </c>
      <c r="D85" s="82"/>
      <c r="E85" s="82"/>
      <c r="F85" s="82"/>
      <c r="G85" s="37"/>
      <c r="H85" s="82"/>
      <c r="I85" s="108"/>
      <c r="J85" s="82"/>
      <c r="K85" s="82"/>
      <c r="L85" s="82"/>
      <c r="M85" s="82"/>
      <c r="N85" s="82"/>
      <c r="O85" s="82"/>
      <c r="P85" s="82"/>
      <c r="Q85" s="82"/>
      <c r="R85" s="82"/>
      <c r="S85" s="82"/>
      <c r="T85" s="82"/>
      <c r="U85" s="82"/>
      <c r="V85" s="82"/>
      <c r="W85" s="82"/>
      <c r="X85" s="82"/>
      <c r="Y85" s="82"/>
      <c r="Z85" s="82"/>
      <c r="AA85" s="82"/>
      <c r="AB85" s="82"/>
    </row>
    <row r="86" spans="1:28" ht="13.5" customHeight="1">
      <c r="A86" s="82"/>
      <c r="B86" s="226"/>
      <c r="C86" s="28"/>
      <c r="D86" s="34" t="s">
        <v>854</v>
      </c>
      <c r="E86" s="112" t="s">
        <v>855</v>
      </c>
      <c r="F86" s="112" t="s">
        <v>873</v>
      </c>
      <c r="G86" s="37"/>
      <c r="H86" s="82"/>
      <c r="I86" s="82"/>
      <c r="J86" s="82"/>
      <c r="K86" s="82"/>
      <c r="L86" s="82"/>
      <c r="M86" s="82"/>
      <c r="N86" s="82"/>
      <c r="O86" s="82"/>
      <c r="P86" s="82"/>
      <c r="Q86" s="82"/>
      <c r="R86" s="82"/>
      <c r="S86" s="82"/>
      <c r="T86" s="82"/>
      <c r="U86" s="82"/>
      <c r="V86" s="82"/>
      <c r="W86" s="82"/>
      <c r="X86" s="82"/>
      <c r="Y86" s="82"/>
      <c r="Z86" s="82"/>
      <c r="AA86" s="82"/>
      <c r="AB86" s="82"/>
    </row>
    <row r="87" spans="1:28" ht="23.25" customHeight="1">
      <c r="A87" s="82"/>
      <c r="B87" s="226"/>
      <c r="C87" s="82" t="s">
        <v>874</v>
      </c>
      <c r="D87" s="98">
        <v>78.569999999999993</v>
      </c>
      <c r="E87" s="98">
        <f t="shared" ref="E87:E94" si="5">100-D87</f>
        <v>21.430000000000007</v>
      </c>
      <c r="F87" s="98">
        <v>0</v>
      </c>
      <c r="G87" s="36" t="s">
        <v>858</v>
      </c>
      <c r="H87" s="108" t="s">
        <v>875</v>
      </c>
      <c r="I87" s="82"/>
      <c r="J87" s="82"/>
      <c r="K87" s="82"/>
      <c r="L87" s="82"/>
      <c r="M87" s="82"/>
      <c r="N87" s="82"/>
      <c r="O87" s="82"/>
      <c r="P87" s="82"/>
      <c r="Q87" s="82"/>
      <c r="R87" s="82"/>
      <c r="S87" s="82"/>
      <c r="T87" s="82"/>
      <c r="U87" s="82"/>
      <c r="V87" s="82"/>
      <c r="W87" s="82"/>
      <c r="X87" s="82"/>
      <c r="Y87" s="82"/>
      <c r="Z87" s="82"/>
      <c r="AA87" s="82"/>
      <c r="AB87" s="82"/>
    </row>
    <row r="88" spans="1:28" ht="23.25" customHeight="1">
      <c r="A88" s="82"/>
      <c r="B88" s="226"/>
      <c r="C88" s="82" t="s">
        <v>876</v>
      </c>
      <c r="D88" s="98">
        <v>71.42</v>
      </c>
      <c r="E88" s="98">
        <f t="shared" si="5"/>
        <v>28.58</v>
      </c>
      <c r="F88" s="98">
        <v>0</v>
      </c>
      <c r="G88" s="36" t="s">
        <v>858</v>
      </c>
      <c r="H88" s="108" t="s">
        <v>877</v>
      </c>
      <c r="I88" s="82"/>
      <c r="J88" s="82"/>
      <c r="K88" s="82"/>
      <c r="L88" s="82"/>
      <c r="M88" s="82"/>
      <c r="N88" s="82"/>
      <c r="O88" s="82"/>
      <c r="P88" s="82"/>
      <c r="Q88" s="82"/>
      <c r="R88" s="82"/>
      <c r="S88" s="82"/>
      <c r="T88" s="82"/>
      <c r="U88" s="82"/>
      <c r="V88" s="82"/>
      <c r="W88" s="82"/>
      <c r="X88" s="82"/>
      <c r="Y88" s="82"/>
      <c r="Z88" s="82"/>
      <c r="AA88" s="82"/>
      <c r="AB88" s="82"/>
    </row>
    <row r="89" spans="1:28" ht="23.25" customHeight="1">
      <c r="A89" s="82"/>
      <c r="B89" s="226"/>
      <c r="C89" s="82" t="s">
        <v>878</v>
      </c>
      <c r="D89" s="98">
        <v>85.71</v>
      </c>
      <c r="E89" s="98">
        <f t="shared" si="5"/>
        <v>14.290000000000006</v>
      </c>
      <c r="F89" s="98">
        <v>0</v>
      </c>
      <c r="G89" s="36" t="s">
        <v>858</v>
      </c>
      <c r="H89" s="108" t="s">
        <v>879</v>
      </c>
      <c r="I89" s="82"/>
      <c r="J89" s="82"/>
      <c r="K89" s="82"/>
      <c r="L89" s="82"/>
      <c r="M89" s="82"/>
      <c r="N89" s="82"/>
      <c r="O89" s="82"/>
      <c r="P89" s="82"/>
      <c r="Q89" s="82"/>
      <c r="R89" s="82"/>
      <c r="S89" s="82"/>
      <c r="T89" s="82"/>
      <c r="U89" s="82"/>
      <c r="V89" s="82"/>
      <c r="W89" s="82"/>
      <c r="X89" s="82"/>
      <c r="Y89" s="82"/>
      <c r="Z89" s="82"/>
      <c r="AA89" s="82"/>
      <c r="AB89" s="82"/>
    </row>
    <row r="90" spans="1:28" ht="23.25" customHeight="1">
      <c r="A90" s="82"/>
      <c r="B90" s="226"/>
      <c r="C90" s="82" t="s">
        <v>880</v>
      </c>
      <c r="D90" s="98">
        <v>80.95</v>
      </c>
      <c r="E90" s="98">
        <f t="shared" si="5"/>
        <v>19.049999999999997</v>
      </c>
      <c r="F90" s="98">
        <v>0</v>
      </c>
      <c r="G90" s="36" t="s">
        <v>858</v>
      </c>
      <c r="H90" s="108" t="s">
        <v>881</v>
      </c>
      <c r="I90" s="82"/>
      <c r="J90" s="82"/>
      <c r="K90" s="82"/>
      <c r="L90" s="82"/>
      <c r="M90" s="82"/>
      <c r="N90" s="82"/>
      <c r="O90" s="82"/>
      <c r="P90" s="82"/>
      <c r="Q90" s="82"/>
      <c r="R90" s="82"/>
      <c r="S90" s="82"/>
      <c r="T90" s="82"/>
      <c r="U90" s="82"/>
      <c r="V90" s="82"/>
      <c r="W90" s="82"/>
      <c r="X90" s="82"/>
      <c r="Y90" s="82"/>
      <c r="Z90" s="82"/>
      <c r="AA90" s="82"/>
      <c r="AB90" s="82"/>
    </row>
    <row r="91" spans="1:28" ht="23.25" customHeight="1">
      <c r="A91" s="82"/>
      <c r="B91" s="226"/>
      <c r="C91" s="82" t="s">
        <v>882</v>
      </c>
      <c r="D91" s="98">
        <v>59.52</v>
      </c>
      <c r="E91" s="98">
        <f t="shared" si="5"/>
        <v>40.479999999999997</v>
      </c>
      <c r="F91" s="98">
        <v>0</v>
      </c>
      <c r="G91" s="36" t="s">
        <v>858</v>
      </c>
      <c r="H91" s="108" t="s">
        <v>883</v>
      </c>
      <c r="I91" s="82"/>
      <c r="J91" s="82"/>
      <c r="K91" s="82"/>
      <c r="L91" s="82"/>
      <c r="M91" s="82"/>
      <c r="N91" s="82"/>
      <c r="O91" s="82"/>
      <c r="P91" s="82"/>
      <c r="Q91" s="82"/>
      <c r="R91" s="82"/>
      <c r="S91" s="82"/>
      <c r="T91" s="82"/>
      <c r="U91" s="82"/>
      <c r="V91" s="82"/>
      <c r="W91" s="82"/>
      <c r="X91" s="82"/>
      <c r="Y91" s="82"/>
      <c r="Z91" s="82"/>
      <c r="AA91" s="82"/>
      <c r="AB91" s="82"/>
    </row>
    <row r="92" spans="1:28" ht="23.25" customHeight="1">
      <c r="A92" s="82"/>
      <c r="B92" s="226"/>
      <c r="C92" s="82" t="s">
        <v>884</v>
      </c>
      <c r="D92" s="98">
        <v>69.040000000000006</v>
      </c>
      <c r="E92" s="98">
        <f t="shared" si="5"/>
        <v>30.959999999999994</v>
      </c>
      <c r="F92" s="98">
        <v>0</v>
      </c>
      <c r="G92" s="36" t="s">
        <v>858</v>
      </c>
      <c r="H92" s="108" t="s">
        <v>885</v>
      </c>
      <c r="I92" s="82"/>
      <c r="J92" s="82"/>
      <c r="K92" s="82"/>
      <c r="L92" s="82"/>
      <c r="M92" s="82"/>
      <c r="N92" s="82"/>
      <c r="O92" s="82"/>
      <c r="P92" s="82"/>
      <c r="Q92" s="82"/>
      <c r="R92" s="82"/>
      <c r="S92" s="82"/>
      <c r="T92" s="82"/>
      <c r="U92" s="82"/>
      <c r="V92" s="82"/>
      <c r="W92" s="82"/>
      <c r="X92" s="82"/>
      <c r="Y92" s="82"/>
      <c r="Z92" s="82"/>
      <c r="AA92" s="82"/>
      <c r="AB92" s="82"/>
    </row>
    <row r="93" spans="1:28" ht="23.25" customHeight="1">
      <c r="A93" s="82"/>
      <c r="B93" s="226"/>
      <c r="C93" s="82" t="s">
        <v>886</v>
      </c>
      <c r="D93" s="98">
        <v>66.66</v>
      </c>
      <c r="E93" s="98">
        <f t="shared" si="5"/>
        <v>33.340000000000003</v>
      </c>
      <c r="F93" s="98">
        <v>0</v>
      </c>
      <c r="G93" s="36" t="s">
        <v>858</v>
      </c>
      <c r="H93" s="108" t="s">
        <v>887</v>
      </c>
      <c r="I93" s="82"/>
      <c r="J93" s="82"/>
      <c r="K93" s="82"/>
      <c r="L93" s="82"/>
      <c r="M93" s="82"/>
      <c r="N93" s="82"/>
      <c r="O93" s="82"/>
      <c r="P93" s="82"/>
      <c r="Q93" s="82"/>
      <c r="R93" s="82"/>
      <c r="S93" s="82"/>
      <c r="T93" s="82"/>
      <c r="U93" s="82"/>
      <c r="V93" s="82"/>
      <c r="W93" s="82"/>
      <c r="X93" s="82"/>
      <c r="Y93" s="82"/>
      <c r="Z93" s="82"/>
      <c r="AA93" s="82"/>
      <c r="AB93" s="82"/>
    </row>
    <row r="94" spans="1:28" ht="23.25" customHeight="1">
      <c r="A94" s="82"/>
      <c r="B94" s="226"/>
      <c r="C94" s="82" t="s">
        <v>888</v>
      </c>
      <c r="D94" s="98">
        <v>69.040000000000006</v>
      </c>
      <c r="E94" s="98">
        <f t="shared" si="5"/>
        <v>30.959999999999994</v>
      </c>
      <c r="F94" s="98">
        <v>0</v>
      </c>
      <c r="G94" s="36" t="s">
        <v>858</v>
      </c>
      <c r="H94" s="108" t="s">
        <v>889</v>
      </c>
      <c r="I94" s="82"/>
      <c r="J94" s="82"/>
      <c r="K94" s="82"/>
      <c r="L94" s="82"/>
      <c r="M94" s="82"/>
      <c r="N94" s="82"/>
      <c r="O94" s="82"/>
      <c r="P94" s="82"/>
      <c r="Q94" s="82"/>
      <c r="R94" s="82"/>
      <c r="S94" s="82"/>
      <c r="T94" s="82"/>
      <c r="U94" s="82"/>
      <c r="V94" s="82"/>
      <c r="W94" s="82"/>
      <c r="X94" s="82"/>
      <c r="Y94" s="82"/>
      <c r="Z94" s="82"/>
      <c r="AA94" s="82"/>
      <c r="AB94" s="82"/>
    </row>
    <row r="95" spans="1:28" ht="13.5" customHeight="1">
      <c r="A95" s="82"/>
      <c r="B95" s="24"/>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row>
    <row r="96" spans="1:28" ht="13.5" customHeight="1">
      <c r="A96" s="23"/>
      <c r="B96" s="23"/>
      <c r="C96" s="89"/>
      <c r="D96" s="89"/>
      <c r="E96" s="89"/>
      <c r="F96" s="89"/>
      <c r="G96" s="89"/>
      <c r="H96" s="89"/>
      <c r="I96" s="89"/>
      <c r="J96" s="89"/>
      <c r="K96" s="82"/>
      <c r="L96" s="82"/>
      <c r="M96" s="82"/>
      <c r="N96" s="82"/>
      <c r="O96" s="82"/>
      <c r="P96" s="82"/>
      <c r="Q96" s="82"/>
      <c r="R96" s="82"/>
      <c r="S96" s="82"/>
      <c r="T96" s="82"/>
      <c r="U96" s="82"/>
      <c r="V96" s="82"/>
      <c r="W96" s="82"/>
      <c r="X96" s="82"/>
      <c r="Y96" s="82"/>
      <c r="Z96" s="82"/>
      <c r="AA96" s="82"/>
      <c r="AB96" s="82"/>
    </row>
    <row r="97" spans="1:28" ht="13.5" customHeight="1">
      <c r="A97" s="24"/>
      <c r="B97" s="24"/>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row>
    <row r="98" spans="1:28">
      <c r="A98" s="82"/>
      <c r="B98" s="90" t="s">
        <v>890</v>
      </c>
      <c r="C98" s="91"/>
      <c r="D98" s="91"/>
      <c r="E98" s="91"/>
      <c r="F98" s="91"/>
      <c r="G98" s="91"/>
      <c r="H98" s="91"/>
      <c r="I98" s="91"/>
      <c r="J98" s="82"/>
      <c r="K98" s="82"/>
      <c r="L98" s="82"/>
      <c r="M98" s="82"/>
      <c r="N98" s="82"/>
      <c r="O98" s="82"/>
      <c r="P98" s="82"/>
      <c r="Q98" s="82"/>
      <c r="R98" s="82"/>
      <c r="S98" s="82"/>
      <c r="T98" s="82"/>
      <c r="U98" s="82"/>
      <c r="V98" s="82"/>
      <c r="W98" s="82"/>
      <c r="X98" s="82"/>
      <c r="Y98" s="82"/>
      <c r="Z98" s="82"/>
      <c r="AA98" s="82"/>
      <c r="AB98" s="82"/>
    </row>
    <row r="99" spans="1:28" ht="25.5" customHeight="1">
      <c r="A99" s="100"/>
      <c r="B99" s="38" t="s">
        <v>836</v>
      </c>
      <c r="C99" s="118" t="s">
        <v>891</v>
      </c>
      <c r="D99" s="119"/>
      <c r="E99" s="119"/>
      <c r="F99" s="119"/>
      <c r="G99" s="119"/>
      <c r="H99" s="119"/>
      <c r="I99" s="119"/>
      <c r="J99" s="100"/>
      <c r="K99" s="100"/>
      <c r="L99" s="100"/>
      <c r="M99" s="100"/>
      <c r="N99" s="100"/>
      <c r="O99" s="100"/>
      <c r="P99" s="100"/>
      <c r="Q99" s="100"/>
      <c r="R99" s="100"/>
      <c r="S99" s="100"/>
      <c r="T99" s="100"/>
      <c r="U99" s="100"/>
      <c r="V99" s="100"/>
      <c r="W99" s="100"/>
      <c r="X99" s="100"/>
      <c r="Y99" s="100"/>
      <c r="Z99" s="100"/>
      <c r="AA99" s="100"/>
      <c r="AB99" s="100"/>
    </row>
    <row r="100" spans="1:28" ht="25.5" customHeight="1">
      <c r="A100" s="100"/>
      <c r="B100" s="82"/>
      <c r="C100" s="82"/>
      <c r="D100" s="82"/>
      <c r="E100" s="82"/>
      <c r="F100" s="82"/>
      <c r="G100" s="39"/>
      <c r="H100" s="39"/>
      <c r="I100" s="39"/>
      <c r="J100" s="39"/>
      <c r="K100" s="39"/>
      <c r="L100" s="39"/>
      <c r="M100" s="39"/>
      <c r="N100" s="39"/>
      <c r="O100" s="39"/>
      <c r="P100" s="39"/>
      <c r="Q100" s="39"/>
      <c r="R100" s="39"/>
      <c r="S100" s="39"/>
      <c r="T100" s="39"/>
      <c r="U100" s="39"/>
      <c r="V100" s="39"/>
      <c r="W100" s="39"/>
      <c r="X100" s="39"/>
      <c r="Y100" s="39"/>
      <c r="Z100" s="39"/>
      <c r="AA100" s="39"/>
      <c r="AB100" s="39"/>
    </row>
    <row r="101" spans="1:28" ht="31.5" customHeight="1">
      <c r="A101" s="108"/>
      <c r="B101" s="182" t="s">
        <v>892</v>
      </c>
      <c r="C101" s="120"/>
      <c r="D101" s="40" t="s">
        <v>893</v>
      </c>
      <c r="E101" s="189" t="s">
        <v>785</v>
      </c>
      <c r="F101" s="242"/>
      <c r="G101" s="242"/>
      <c r="H101" s="39"/>
      <c r="I101" s="39"/>
      <c r="J101" s="39"/>
      <c r="K101" s="39"/>
      <c r="L101" s="39"/>
      <c r="M101" s="39"/>
      <c r="N101" s="39"/>
      <c r="O101" s="39"/>
      <c r="P101" s="39"/>
      <c r="Q101" s="39"/>
      <c r="R101" s="39"/>
      <c r="S101" s="39"/>
      <c r="T101" s="39"/>
      <c r="U101" s="39"/>
      <c r="V101" s="39"/>
      <c r="W101" s="39"/>
      <c r="X101" s="39"/>
      <c r="Y101" s="39"/>
      <c r="Z101" s="39"/>
      <c r="AA101" s="39"/>
      <c r="AB101" s="39"/>
    </row>
    <row r="102" spans="1:28" ht="22.5" customHeight="1">
      <c r="A102" s="108"/>
      <c r="B102" s="241"/>
      <c r="C102" s="120" t="s">
        <v>894</v>
      </c>
      <c r="D102" s="121">
        <f>1/(42.9*1.0767/1.034)</f>
        <v>2.2385589395898676E-2</v>
      </c>
      <c r="E102" s="190" t="s">
        <v>895</v>
      </c>
      <c r="F102" s="243"/>
      <c r="G102" s="243"/>
      <c r="H102" s="122"/>
      <c r="I102" s="39"/>
      <c r="J102" s="39"/>
      <c r="K102" s="39"/>
      <c r="L102" s="39"/>
      <c r="M102" s="39"/>
      <c r="N102" s="39"/>
      <c r="O102" s="39"/>
      <c r="P102" s="39"/>
      <c r="Q102" s="39"/>
      <c r="R102" s="39"/>
      <c r="S102" s="39"/>
      <c r="T102" s="39"/>
      <c r="U102" s="39"/>
      <c r="V102" s="39"/>
      <c r="W102" s="39"/>
      <c r="X102" s="39"/>
      <c r="Y102" s="39"/>
      <c r="Z102" s="39"/>
      <c r="AA102" s="39"/>
      <c r="AB102" s="39"/>
    </row>
    <row r="103" spans="1:28" ht="12.75" customHeight="1">
      <c r="A103" s="108"/>
      <c r="B103" s="82"/>
      <c r="C103" s="82"/>
      <c r="D103" s="82"/>
      <c r="E103" s="82"/>
      <c r="F103" s="82"/>
      <c r="G103" s="82"/>
      <c r="H103" s="41"/>
      <c r="I103" s="39"/>
      <c r="J103" s="39"/>
      <c r="K103" s="39"/>
      <c r="L103" s="39"/>
      <c r="M103" s="39"/>
      <c r="N103" s="39"/>
      <c r="O103" s="39"/>
      <c r="P103" s="39"/>
      <c r="Q103" s="39"/>
      <c r="R103" s="39"/>
      <c r="S103" s="39"/>
      <c r="T103" s="39"/>
      <c r="U103" s="39"/>
      <c r="V103" s="39"/>
      <c r="W103" s="39"/>
      <c r="X103" s="39"/>
      <c r="Y103" s="39"/>
      <c r="Z103" s="39"/>
      <c r="AA103" s="39"/>
      <c r="AB103" s="39"/>
    </row>
    <row r="104" spans="1:28" ht="12.75" customHeight="1">
      <c r="A104" s="108"/>
      <c r="B104" s="82"/>
      <c r="C104" s="82"/>
      <c r="D104" s="82"/>
      <c r="E104" s="82"/>
      <c r="F104" s="82"/>
      <c r="G104" s="82"/>
      <c r="H104" s="82"/>
      <c r="I104" s="82"/>
      <c r="J104" s="82"/>
      <c r="K104" s="108"/>
      <c r="L104" s="108"/>
      <c r="M104" s="108"/>
      <c r="N104" s="108"/>
      <c r="O104" s="108"/>
      <c r="P104" s="108"/>
      <c r="Q104" s="108"/>
      <c r="R104" s="108"/>
      <c r="S104" s="108"/>
      <c r="T104" s="108"/>
      <c r="U104" s="108"/>
      <c r="V104" s="108"/>
      <c r="W104" s="108"/>
      <c r="X104" s="108"/>
      <c r="Y104" s="108"/>
      <c r="Z104" s="108"/>
      <c r="AA104" s="108"/>
      <c r="AB104" s="108"/>
    </row>
    <row r="105" spans="1:28" ht="12.75" customHeight="1">
      <c r="A105" s="108"/>
      <c r="B105" s="186" t="s">
        <v>896</v>
      </c>
      <c r="C105" s="82"/>
      <c r="D105" s="82"/>
      <c r="E105" s="82"/>
      <c r="F105" s="82"/>
      <c r="G105" s="82"/>
      <c r="H105" s="82"/>
      <c r="I105" s="82"/>
      <c r="J105" s="82"/>
      <c r="K105" s="108"/>
      <c r="L105" s="108"/>
      <c r="M105" s="108"/>
      <c r="N105" s="108"/>
      <c r="O105" s="108"/>
      <c r="P105" s="108"/>
      <c r="Q105" s="108"/>
      <c r="R105" s="108"/>
      <c r="S105" s="108"/>
      <c r="T105" s="108"/>
      <c r="U105" s="108"/>
      <c r="V105" s="108"/>
      <c r="W105" s="108"/>
      <c r="X105" s="108"/>
      <c r="Y105" s="108"/>
      <c r="Z105" s="108"/>
      <c r="AA105" s="108"/>
      <c r="AB105" s="108"/>
    </row>
    <row r="106" spans="1:28" ht="18" customHeight="1">
      <c r="A106" s="82"/>
      <c r="B106" s="226"/>
      <c r="C106" s="33" t="s">
        <v>897</v>
      </c>
      <c r="D106" s="34" t="s">
        <v>898</v>
      </c>
      <c r="E106" s="34" t="s">
        <v>899</v>
      </c>
      <c r="F106" s="123" t="s">
        <v>836</v>
      </c>
      <c r="G106" s="82"/>
      <c r="H106" s="82"/>
      <c r="I106" s="82"/>
      <c r="J106" s="82"/>
      <c r="K106" s="82"/>
      <c r="L106" s="82"/>
      <c r="M106" s="82"/>
      <c r="N106" s="82"/>
      <c r="O106" s="82"/>
      <c r="P106" s="82"/>
      <c r="Q106" s="82"/>
      <c r="R106" s="82"/>
      <c r="S106" s="82"/>
      <c r="T106" s="82"/>
      <c r="U106" s="82"/>
      <c r="V106" s="82"/>
      <c r="W106" s="82"/>
      <c r="X106" s="82"/>
      <c r="Y106" s="82"/>
      <c r="Z106" s="82"/>
      <c r="AA106" s="82"/>
      <c r="AB106" s="82"/>
    </row>
    <row r="107" spans="1:28" ht="30" customHeight="1">
      <c r="A107" s="82"/>
      <c r="B107" s="226"/>
      <c r="C107" s="100" t="s">
        <v>900</v>
      </c>
      <c r="D107" s="124">
        <v>33600</v>
      </c>
      <c r="E107" s="125">
        <f t="shared" ref="E107:E112" si="6">D107*$D$102</f>
        <v>752.1558037021955</v>
      </c>
      <c r="F107" s="191" t="s">
        <v>901</v>
      </c>
      <c r="G107" s="227"/>
      <c r="H107" s="227"/>
      <c r="I107" s="82"/>
      <c r="J107" s="82"/>
      <c r="K107" s="82"/>
      <c r="L107" s="82"/>
      <c r="M107" s="82"/>
      <c r="N107" s="82"/>
      <c r="O107" s="82"/>
      <c r="P107" s="82"/>
      <c r="Q107" s="82"/>
      <c r="R107" s="82"/>
      <c r="S107" s="82"/>
      <c r="T107" s="82"/>
      <c r="U107" s="82"/>
      <c r="V107" s="82"/>
      <c r="W107" s="82"/>
      <c r="X107" s="82"/>
      <c r="Y107" s="82"/>
      <c r="Z107" s="82"/>
      <c r="AA107" s="82"/>
      <c r="AB107" s="82"/>
    </row>
    <row r="108" spans="1:28" ht="30" customHeight="1">
      <c r="A108" s="82"/>
      <c r="B108" s="226"/>
      <c r="C108" s="100" t="s">
        <v>902</v>
      </c>
      <c r="D108" s="124">
        <v>5968</v>
      </c>
      <c r="E108" s="125">
        <f t="shared" si="6"/>
        <v>133.59719751472329</v>
      </c>
      <c r="F108" s="227"/>
      <c r="G108" s="227"/>
      <c r="H108" s="227"/>
      <c r="I108" s="82"/>
      <c r="J108" s="82"/>
      <c r="K108" s="82"/>
      <c r="L108" s="82"/>
      <c r="M108" s="82"/>
      <c r="N108" s="82"/>
      <c r="O108" s="82"/>
      <c r="P108" s="82"/>
      <c r="Q108" s="82"/>
      <c r="R108" s="82"/>
      <c r="S108" s="82"/>
      <c r="T108" s="82"/>
      <c r="U108" s="82"/>
      <c r="V108" s="82"/>
      <c r="W108" s="82"/>
      <c r="X108" s="82"/>
      <c r="Y108" s="82"/>
      <c r="Z108" s="82"/>
      <c r="AA108" s="82"/>
      <c r="AB108" s="82"/>
    </row>
    <row r="109" spans="1:28" ht="30" customHeight="1">
      <c r="A109" s="82"/>
      <c r="B109" s="226"/>
      <c r="C109" s="100" t="s">
        <v>903</v>
      </c>
      <c r="D109" s="124">
        <v>1768</v>
      </c>
      <c r="E109" s="125">
        <f t="shared" si="6"/>
        <v>39.577722051948861</v>
      </c>
      <c r="F109" s="227"/>
      <c r="G109" s="227"/>
      <c r="H109" s="227"/>
      <c r="I109" s="82"/>
      <c r="J109" s="82"/>
      <c r="K109" s="82"/>
      <c r="L109" s="82"/>
      <c r="M109" s="82"/>
      <c r="N109" s="82"/>
      <c r="O109" s="82"/>
      <c r="P109" s="82"/>
      <c r="Q109" s="82"/>
      <c r="R109" s="82"/>
      <c r="S109" s="82"/>
      <c r="T109" s="82"/>
      <c r="U109" s="82"/>
      <c r="V109" s="82"/>
      <c r="W109" s="82"/>
      <c r="X109" s="82"/>
      <c r="Y109" s="82"/>
      <c r="Z109" s="82"/>
      <c r="AA109" s="82"/>
      <c r="AB109" s="82"/>
    </row>
    <row r="110" spans="1:28" ht="30" customHeight="1">
      <c r="A110" s="82"/>
      <c r="B110" s="226"/>
      <c r="C110" s="100" t="s">
        <v>904</v>
      </c>
      <c r="D110" s="124">
        <v>6074</v>
      </c>
      <c r="E110" s="125">
        <f t="shared" si="6"/>
        <v>135.97006999068856</v>
      </c>
      <c r="F110" s="227"/>
      <c r="G110" s="227"/>
      <c r="H110" s="227"/>
      <c r="I110" s="82"/>
      <c r="J110" s="82"/>
      <c r="K110" s="82"/>
      <c r="L110" s="82"/>
      <c r="M110" s="82"/>
      <c r="N110" s="82"/>
      <c r="O110" s="82"/>
      <c r="P110" s="82"/>
      <c r="Q110" s="82"/>
      <c r="R110" s="82"/>
      <c r="S110" s="82"/>
      <c r="T110" s="82"/>
      <c r="U110" s="82"/>
      <c r="V110" s="82"/>
      <c r="W110" s="82"/>
      <c r="X110" s="82"/>
      <c r="Y110" s="82"/>
      <c r="Z110" s="82"/>
      <c r="AA110" s="82"/>
      <c r="AB110" s="82"/>
    </row>
    <row r="111" spans="1:28" ht="30" customHeight="1">
      <c r="A111" s="82"/>
      <c r="B111" s="226"/>
      <c r="C111" s="100" t="s">
        <v>905</v>
      </c>
      <c r="D111" s="124">
        <v>6189</v>
      </c>
      <c r="E111" s="125">
        <f t="shared" si="6"/>
        <v>138.54441277121691</v>
      </c>
      <c r="F111" s="227"/>
      <c r="G111" s="227"/>
      <c r="H111" s="227"/>
      <c r="I111" s="82"/>
      <c r="J111" s="82"/>
      <c r="K111" s="82"/>
      <c r="L111" s="82"/>
      <c r="M111" s="82"/>
      <c r="N111" s="82"/>
      <c r="O111" s="82"/>
      <c r="P111" s="82"/>
      <c r="Q111" s="82"/>
      <c r="R111" s="82"/>
      <c r="S111" s="82"/>
      <c r="T111" s="82"/>
      <c r="U111" s="82"/>
      <c r="V111" s="82"/>
      <c r="W111" s="82"/>
      <c r="X111" s="82"/>
      <c r="Y111" s="82"/>
      <c r="Z111" s="82"/>
      <c r="AA111" s="82"/>
      <c r="AB111" s="82"/>
    </row>
    <row r="112" spans="1:28" ht="30" customHeight="1">
      <c r="A112" s="82"/>
      <c r="B112" s="226"/>
      <c r="C112" s="126" t="s">
        <v>906</v>
      </c>
      <c r="D112" s="42">
        <v>5359</v>
      </c>
      <c r="E112" s="125">
        <f t="shared" si="6"/>
        <v>119.964373572621</v>
      </c>
      <c r="F112" s="227"/>
      <c r="G112" s="227"/>
      <c r="H112" s="227"/>
      <c r="I112" s="82"/>
      <c r="J112" s="82"/>
      <c r="K112" s="82"/>
      <c r="L112" s="82"/>
      <c r="M112" s="82"/>
      <c r="N112" s="82"/>
      <c r="O112" s="82"/>
      <c r="P112" s="82"/>
      <c r="Q112" s="82"/>
      <c r="R112" s="82"/>
      <c r="S112" s="82"/>
      <c r="T112" s="82"/>
      <c r="U112" s="82"/>
      <c r="V112" s="82"/>
      <c r="W112" s="82"/>
      <c r="X112" s="82"/>
      <c r="Y112" s="82"/>
      <c r="Z112" s="82"/>
      <c r="AA112" s="82"/>
      <c r="AB112" s="82"/>
    </row>
    <row r="113" spans="1:28" ht="29.25" customHeight="1">
      <c r="A113" s="82"/>
      <c r="B113" s="226"/>
      <c r="C113" s="100" t="s">
        <v>907</v>
      </c>
      <c r="D113" s="127">
        <f t="shared" ref="D113:E113" si="7">SUM(D107:D112)</f>
        <v>58958</v>
      </c>
      <c r="E113" s="127">
        <f t="shared" si="7"/>
        <v>1319.8095796033942</v>
      </c>
      <c r="F113" s="192" t="s">
        <v>908</v>
      </c>
      <c r="G113" s="227"/>
      <c r="H113" s="227"/>
      <c r="I113" s="82"/>
      <c r="J113" s="82"/>
      <c r="K113" s="82"/>
      <c r="L113" s="82"/>
      <c r="M113" s="82"/>
      <c r="N113" s="82"/>
      <c r="O113" s="82"/>
      <c r="P113" s="82"/>
      <c r="Q113" s="82"/>
      <c r="R113" s="82"/>
      <c r="S113" s="82"/>
      <c r="T113" s="82"/>
      <c r="U113" s="82"/>
      <c r="V113" s="82"/>
      <c r="W113" s="82"/>
      <c r="X113" s="82"/>
      <c r="Y113" s="82"/>
      <c r="Z113" s="82"/>
      <c r="AA113" s="82"/>
      <c r="AB113" s="82"/>
    </row>
    <row r="114" spans="1:28" ht="33.75" customHeight="1">
      <c r="A114" s="82"/>
      <c r="B114" s="226"/>
      <c r="C114" s="82"/>
      <c r="D114" s="193"/>
      <c r="E114" s="226"/>
      <c r="F114" s="226"/>
      <c r="G114" s="226"/>
      <c r="H114" s="226"/>
      <c r="I114" s="82"/>
      <c r="J114" s="82"/>
      <c r="K114" s="82"/>
      <c r="L114" s="82"/>
      <c r="M114" s="82"/>
      <c r="N114" s="82"/>
      <c r="O114" s="82"/>
      <c r="P114" s="82"/>
      <c r="Q114" s="82"/>
      <c r="R114" s="82"/>
      <c r="S114" s="82"/>
      <c r="T114" s="82"/>
      <c r="U114" s="82"/>
      <c r="V114" s="82"/>
      <c r="W114" s="82"/>
      <c r="X114" s="82"/>
      <c r="Y114" s="82"/>
      <c r="Z114" s="82"/>
      <c r="AA114" s="82"/>
      <c r="AB114" s="82"/>
    </row>
    <row r="115" spans="1:28" ht="13.5" customHeight="1">
      <c r="A115" s="82"/>
      <c r="B115" s="226"/>
      <c r="C115" s="82"/>
      <c r="D115" s="82"/>
      <c r="E115" s="82"/>
      <c r="F115" s="104"/>
      <c r="G115" s="104"/>
      <c r="H115" s="104"/>
      <c r="I115" s="82"/>
      <c r="J115" s="82"/>
      <c r="K115" s="82"/>
      <c r="L115" s="82"/>
      <c r="M115" s="82"/>
      <c r="N115" s="82"/>
      <c r="O115" s="82"/>
      <c r="P115" s="82"/>
      <c r="Q115" s="82"/>
      <c r="R115" s="82"/>
      <c r="S115" s="82"/>
      <c r="T115" s="82"/>
      <c r="U115" s="82"/>
      <c r="V115" s="82"/>
      <c r="W115" s="82"/>
      <c r="X115" s="82"/>
      <c r="Y115" s="82"/>
      <c r="Z115" s="82"/>
      <c r="AA115" s="82"/>
      <c r="AB115" s="82"/>
    </row>
    <row r="116" spans="1:28" ht="12" customHeight="1">
      <c r="A116" s="82"/>
      <c r="B116" s="226"/>
      <c r="C116" s="100"/>
      <c r="D116" s="128"/>
      <c r="E116" s="82"/>
      <c r="F116" s="109"/>
      <c r="G116" s="82"/>
      <c r="H116" s="82"/>
      <c r="I116" s="82"/>
      <c r="J116" s="82"/>
      <c r="K116" s="82"/>
      <c r="L116" s="82"/>
      <c r="M116" s="82"/>
      <c r="N116" s="82"/>
      <c r="O116" s="82"/>
      <c r="P116" s="82"/>
      <c r="Q116" s="82"/>
      <c r="R116" s="82"/>
      <c r="S116" s="82"/>
      <c r="T116" s="82"/>
      <c r="U116" s="82"/>
      <c r="V116" s="82"/>
      <c r="W116" s="82"/>
      <c r="X116" s="82"/>
      <c r="Y116" s="82"/>
      <c r="Z116" s="82"/>
      <c r="AA116" s="82"/>
      <c r="AB116" s="82"/>
    </row>
    <row r="117" spans="1:28" ht="21" customHeight="1">
      <c r="A117" s="82"/>
      <c r="B117" s="226"/>
      <c r="C117" s="33" t="s">
        <v>909</v>
      </c>
      <c r="D117" s="97" t="s">
        <v>910</v>
      </c>
      <c r="E117" s="34" t="s">
        <v>911</v>
      </c>
      <c r="F117" s="100"/>
      <c r="G117" s="82"/>
      <c r="H117" s="82"/>
      <c r="I117" s="82"/>
      <c r="J117" s="82"/>
      <c r="K117" s="82"/>
      <c r="L117" s="82"/>
      <c r="M117" s="82"/>
      <c r="N117" s="82"/>
      <c r="O117" s="82"/>
      <c r="P117" s="82"/>
      <c r="Q117" s="82"/>
      <c r="R117" s="82"/>
      <c r="S117" s="82"/>
      <c r="T117" s="82"/>
      <c r="U117" s="82"/>
      <c r="V117" s="82"/>
      <c r="W117" s="82"/>
      <c r="X117" s="82"/>
      <c r="Y117" s="82"/>
      <c r="Z117" s="82"/>
      <c r="AA117" s="82"/>
      <c r="AB117" s="82"/>
    </row>
    <row r="118" spans="1:28" ht="28.5" customHeight="1">
      <c r="A118" s="82"/>
      <c r="B118" s="226"/>
      <c r="C118" s="100" t="s">
        <v>912</v>
      </c>
      <c r="D118" s="111">
        <f>D113/D135</f>
        <v>33883.908045977012</v>
      </c>
      <c r="E118" s="111">
        <f>E113/D135</f>
        <v>758.51125264562893</v>
      </c>
      <c r="F118" s="191" t="s">
        <v>913</v>
      </c>
      <c r="G118" s="227"/>
      <c r="H118" s="227"/>
      <c r="I118" s="82"/>
      <c r="J118" s="82"/>
      <c r="K118" s="82"/>
      <c r="L118" s="82"/>
      <c r="M118" s="82"/>
      <c r="N118" s="82"/>
      <c r="O118" s="82"/>
      <c r="P118" s="82"/>
      <c r="Q118" s="82"/>
      <c r="R118" s="82"/>
      <c r="S118" s="82"/>
      <c r="T118" s="82"/>
      <c r="U118" s="82"/>
      <c r="V118" s="82"/>
      <c r="W118" s="82"/>
      <c r="X118" s="82"/>
      <c r="Y118" s="82"/>
      <c r="Z118" s="82"/>
      <c r="AA118" s="82"/>
      <c r="AB118" s="82"/>
    </row>
    <row r="119" spans="1:28" ht="13.5" customHeight="1">
      <c r="A119" s="82"/>
      <c r="B119" s="226"/>
      <c r="C119" s="100"/>
      <c r="D119" s="82"/>
      <c r="E119" s="82"/>
      <c r="F119" s="109"/>
      <c r="G119" s="82"/>
      <c r="H119" s="82"/>
      <c r="I119" s="82"/>
      <c r="J119" s="82"/>
      <c r="K119" s="82"/>
      <c r="L119" s="82"/>
      <c r="M119" s="82"/>
      <c r="N119" s="82"/>
      <c r="O119" s="82"/>
      <c r="P119" s="82"/>
      <c r="Q119" s="82"/>
      <c r="R119" s="82"/>
      <c r="S119" s="82"/>
      <c r="T119" s="82"/>
      <c r="U119" s="82"/>
      <c r="V119" s="82"/>
      <c r="W119" s="82"/>
      <c r="X119" s="82"/>
      <c r="Y119" s="82"/>
      <c r="Z119" s="82"/>
      <c r="AA119" s="82"/>
      <c r="AB119" s="82"/>
    </row>
    <row r="120" spans="1:28" ht="13.5" customHeight="1">
      <c r="A120" s="82"/>
      <c r="B120" s="226"/>
      <c r="C120" s="33" t="s">
        <v>914</v>
      </c>
      <c r="D120" s="97" t="s">
        <v>825</v>
      </c>
      <c r="E120" s="82"/>
      <c r="F120" s="100"/>
      <c r="G120" s="82"/>
      <c r="H120" s="82"/>
      <c r="I120" s="82"/>
      <c r="J120" s="82"/>
      <c r="K120" s="82"/>
      <c r="L120" s="82"/>
      <c r="M120" s="82"/>
      <c r="N120" s="82"/>
      <c r="O120" s="82"/>
      <c r="P120" s="82"/>
      <c r="Q120" s="82"/>
      <c r="R120" s="82"/>
      <c r="S120" s="82"/>
      <c r="T120" s="82"/>
      <c r="U120" s="82"/>
      <c r="V120" s="82"/>
      <c r="W120" s="82"/>
      <c r="X120" s="82"/>
      <c r="Y120" s="82"/>
      <c r="Z120" s="82"/>
      <c r="AA120" s="82"/>
      <c r="AB120" s="82"/>
    </row>
    <row r="121" spans="1:28" ht="26.25" customHeight="1">
      <c r="A121" s="82"/>
      <c r="B121" s="226"/>
      <c r="C121" s="120" t="s">
        <v>915</v>
      </c>
      <c r="D121" s="129">
        <f t="shared" ref="D121:D126" si="8">D107/$D$113</f>
        <v>0.56989721496658641</v>
      </c>
      <c r="E121" s="100" t="s">
        <v>916</v>
      </c>
      <c r="F121" s="109"/>
      <c r="G121" s="109"/>
      <c r="H121" s="82"/>
      <c r="I121" s="82"/>
      <c r="J121" s="82"/>
      <c r="K121" s="82"/>
      <c r="L121" s="82"/>
      <c r="M121" s="82"/>
      <c r="N121" s="82"/>
      <c r="O121" s="82"/>
      <c r="P121" s="82"/>
      <c r="Q121" s="82"/>
      <c r="R121" s="82"/>
      <c r="S121" s="82"/>
      <c r="T121" s="82"/>
      <c r="U121" s="82"/>
      <c r="V121" s="82"/>
      <c r="W121" s="82"/>
      <c r="X121" s="82"/>
      <c r="Y121" s="82"/>
      <c r="Z121" s="82"/>
      <c r="AA121" s="82"/>
      <c r="AB121" s="82"/>
    </row>
    <row r="122" spans="1:28" ht="26.25" customHeight="1">
      <c r="A122" s="82"/>
      <c r="B122" s="226"/>
      <c r="C122" s="120" t="s">
        <v>917</v>
      </c>
      <c r="D122" s="129">
        <f t="shared" si="8"/>
        <v>0.10122460056311272</v>
      </c>
      <c r="E122" s="100" t="s">
        <v>918</v>
      </c>
      <c r="F122" s="109"/>
      <c r="G122" s="109"/>
      <c r="H122" s="82"/>
      <c r="I122" s="82"/>
      <c r="J122" s="82"/>
      <c r="K122" s="82"/>
      <c r="L122" s="82"/>
      <c r="M122" s="82"/>
      <c r="N122" s="82"/>
      <c r="O122" s="82"/>
      <c r="P122" s="82"/>
      <c r="Q122" s="82"/>
      <c r="R122" s="82"/>
      <c r="S122" s="82"/>
      <c r="T122" s="82"/>
      <c r="U122" s="82"/>
      <c r="V122" s="82"/>
      <c r="W122" s="82"/>
      <c r="X122" s="82"/>
      <c r="Y122" s="82"/>
      <c r="Z122" s="82"/>
      <c r="AA122" s="82"/>
      <c r="AB122" s="82"/>
    </row>
    <row r="123" spans="1:28" ht="26.25" customHeight="1">
      <c r="A123" s="82"/>
      <c r="B123" s="226"/>
      <c r="C123" s="120" t="s">
        <v>919</v>
      </c>
      <c r="D123" s="129">
        <f t="shared" si="8"/>
        <v>2.9987448692289427E-2</v>
      </c>
      <c r="E123" s="100" t="s">
        <v>920</v>
      </c>
      <c r="F123" s="100"/>
      <c r="G123" s="100"/>
      <c r="H123" s="82"/>
      <c r="I123" s="82"/>
      <c r="J123" s="82"/>
      <c r="K123" s="82"/>
      <c r="L123" s="82"/>
      <c r="M123" s="82"/>
      <c r="N123" s="82"/>
      <c r="O123" s="82"/>
      <c r="P123" s="82"/>
      <c r="Q123" s="82"/>
      <c r="R123" s="82"/>
      <c r="S123" s="82"/>
      <c r="T123" s="82"/>
      <c r="U123" s="82"/>
      <c r="V123" s="82"/>
      <c r="W123" s="82"/>
      <c r="X123" s="82"/>
      <c r="Y123" s="82"/>
      <c r="Z123" s="82"/>
      <c r="AA123" s="82"/>
      <c r="AB123" s="82"/>
    </row>
    <row r="124" spans="1:28" ht="26.25" customHeight="1">
      <c r="A124" s="82"/>
      <c r="B124" s="226"/>
      <c r="C124" s="120" t="s">
        <v>921</v>
      </c>
      <c r="D124" s="129">
        <f t="shared" si="8"/>
        <v>0.10302249058651922</v>
      </c>
      <c r="E124" s="100" t="s">
        <v>922</v>
      </c>
      <c r="F124" s="109"/>
      <c r="G124" s="109"/>
      <c r="H124" s="82"/>
      <c r="I124" s="82"/>
      <c r="J124" s="82"/>
      <c r="K124" s="82"/>
      <c r="L124" s="82"/>
      <c r="M124" s="82"/>
      <c r="N124" s="82"/>
      <c r="O124" s="82"/>
      <c r="P124" s="82"/>
      <c r="Q124" s="82"/>
      <c r="R124" s="82"/>
      <c r="S124" s="82"/>
      <c r="T124" s="82"/>
      <c r="U124" s="82"/>
      <c r="V124" s="82"/>
      <c r="W124" s="82"/>
      <c r="X124" s="82"/>
      <c r="Y124" s="82"/>
      <c r="Z124" s="82"/>
      <c r="AA124" s="82"/>
      <c r="AB124" s="82"/>
    </row>
    <row r="125" spans="1:28" ht="26.25" customHeight="1">
      <c r="A125" s="82"/>
      <c r="B125" s="226"/>
      <c r="C125" s="120" t="s">
        <v>923</v>
      </c>
      <c r="D125" s="129">
        <f t="shared" si="8"/>
        <v>0.1049730316496489</v>
      </c>
      <c r="E125" s="100" t="s">
        <v>924</v>
      </c>
      <c r="F125" s="109"/>
      <c r="G125" s="109"/>
      <c r="H125" s="82"/>
      <c r="I125" s="82"/>
      <c r="J125" s="82"/>
      <c r="K125" s="82"/>
      <c r="L125" s="82"/>
      <c r="M125" s="82"/>
      <c r="N125" s="82"/>
      <c r="O125" s="82"/>
      <c r="P125" s="82"/>
      <c r="Q125" s="82"/>
      <c r="R125" s="82"/>
      <c r="S125" s="82"/>
      <c r="T125" s="82"/>
      <c r="U125" s="82"/>
      <c r="V125" s="82"/>
      <c r="W125" s="82"/>
      <c r="X125" s="82"/>
      <c r="Y125" s="82"/>
      <c r="Z125" s="82"/>
      <c r="AA125" s="82"/>
      <c r="AB125" s="82"/>
    </row>
    <row r="126" spans="1:28" ht="26.25" customHeight="1">
      <c r="A126" s="82"/>
      <c r="B126" s="226"/>
      <c r="C126" s="100" t="s">
        <v>925</v>
      </c>
      <c r="D126" s="130">
        <f t="shared" si="8"/>
        <v>9.089521354184335E-2</v>
      </c>
      <c r="E126" s="100" t="s">
        <v>926</v>
      </c>
      <c r="F126" s="109"/>
      <c r="G126" s="109"/>
      <c r="H126" s="82"/>
      <c r="I126" s="82"/>
      <c r="J126" s="82"/>
      <c r="K126" s="82"/>
      <c r="L126" s="82"/>
      <c r="M126" s="82"/>
      <c r="N126" s="82"/>
      <c r="O126" s="82"/>
      <c r="P126" s="82"/>
      <c r="Q126" s="82"/>
      <c r="R126" s="82"/>
      <c r="S126" s="82"/>
      <c r="T126" s="82"/>
      <c r="U126" s="82"/>
      <c r="V126" s="82"/>
      <c r="W126" s="82"/>
      <c r="X126" s="82"/>
      <c r="Y126" s="82"/>
      <c r="Z126" s="82"/>
      <c r="AA126" s="82"/>
      <c r="AB126" s="82"/>
    </row>
    <row r="127" spans="1:28" ht="26.25" customHeight="1">
      <c r="A127" s="82"/>
      <c r="B127" s="131"/>
      <c r="C127" s="100"/>
      <c r="D127" s="132">
        <f>SUM(D121:D126)</f>
        <v>1</v>
      </c>
      <c r="E127" s="36" t="s">
        <v>858</v>
      </c>
      <c r="F127" s="99"/>
      <c r="G127" s="99"/>
      <c r="H127" s="99"/>
      <c r="I127" s="82"/>
      <c r="J127" s="82"/>
      <c r="K127" s="82"/>
      <c r="L127" s="82"/>
      <c r="M127" s="82"/>
      <c r="N127" s="82"/>
      <c r="O127" s="82"/>
      <c r="P127" s="82"/>
      <c r="Q127" s="82"/>
      <c r="R127" s="82"/>
      <c r="S127" s="82"/>
      <c r="T127" s="82"/>
      <c r="U127" s="82"/>
      <c r="V127" s="82"/>
      <c r="W127" s="82"/>
      <c r="X127" s="82"/>
      <c r="Y127" s="82"/>
      <c r="Z127" s="82"/>
      <c r="AA127" s="82"/>
      <c r="AB127" s="82"/>
    </row>
    <row r="128" spans="1:28" ht="13.5" customHeight="1">
      <c r="A128" s="82"/>
      <c r="B128" s="131"/>
      <c r="C128" s="100"/>
      <c r="D128" s="100"/>
      <c r="E128" s="82"/>
      <c r="F128" s="99"/>
      <c r="G128" s="99"/>
      <c r="H128" s="99"/>
      <c r="I128" s="82"/>
      <c r="J128" s="82"/>
      <c r="K128" s="82"/>
      <c r="L128" s="82"/>
      <c r="M128" s="82"/>
      <c r="N128" s="82"/>
      <c r="O128" s="82"/>
      <c r="P128" s="82"/>
      <c r="Q128" s="82"/>
      <c r="R128" s="82"/>
      <c r="S128" s="82"/>
      <c r="T128" s="82"/>
      <c r="U128" s="82"/>
      <c r="V128" s="82"/>
      <c r="W128" s="82"/>
      <c r="X128" s="82"/>
      <c r="Y128" s="82"/>
      <c r="Z128" s="82"/>
      <c r="AA128" s="82"/>
      <c r="AB128" s="82"/>
    </row>
    <row r="129" spans="1:28" ht="13.5" customHeight="1">
      <c r="A129" s="82"/>
      <c r="B129" s="100"/>
      <c r="C129" s="100"/>
      <c r="D129" s="100"/>
      <c r="E129" s="82"/>
      <c r="F129" s="99"/>
      <c r="G129" s="99"/>
      <c r="H129" s="99"/>
      <c r="I129" s="82"/>
      <c r="J129" s="82"/>
      <c r="K129" s="82"/>
      <c r="L129" s="82"/>
      <c r="M129" s="82"/>
      <c r="N129" s="82"/>
      <c r="O129" s="82"/>
      <c r="P129" s="82"/>
      <c r="Q129" s="82"/>
      <c r="R129" s="82"/>
      <c r="S129" s="82"/>
      <c r="T129" s="82"/>
      <c r="U129" s="82"/>
      <c r="V129" s="82"/>
      <c r="W129" s="82"/>
      <c r="X129" s="82"/>
      <c r="Y129" s="82"/>
      <c r="Z129" s="82"/>
      <c r="AA129" s="82"/>
      <c r="AB129" s="82"/>
    </row>
    <row r="130" spans="1:28" ht="13.5" customHeight="1">
      <c r="A130" s="82"/>
      <c r="B130" s="100"/>
      <c r="C130" s="100"/>
      <c r="D130" s="100"/>
      <c r="E130" s="82"/>
      <c r="F130" s="99"/>
      <c r="G130" s="99"/>
      <c r="H130" s="99"/>
      <c r="I130" s="82"/>
      <c r="J130" s="82"/>
      <c r="K130" s="82"/>
      <c r="L130" s="82"/>
      <c r="M130" s="82"/>
      <c r="N130" s="82"/>
      <c r="O130" s="82"/>
      <c r="P130" s="82"/>
      <c r="Q130" s="82"/>
      <c r="R130" s="82"/>
      <c r="S130" s="82"/>
      <c r="T130" s="82"/>
      <c r="U130" s="82"/>
      <c r="V130" s="82"/>
      <c r="W130" s="82"/>
      <c r="X130" s="82"/>
      <c r="Y130" s="82"/>
      <c r="Z130" s="82"/>
      <c r="AA130" s="82"/>
      <c r="AB130" s="82"/>
    </row>
    <row r="131" spans="1:28" ht="13.5" customHeight="1">
      <c r="A131" s="82"/>
      <c r="B131" s="186" t="s">
        <v>927</v>
      </c>
      <c r="C131" s="100"/>
      <c r="D131" s="97" t="s">
        <v>928</v>
      </c>
      <c r="E131" s="97" t="s">
        <v>929</v>
      </c>
      <c r="F131" s="101"/>
      <c r="G131" s="92"/>
      <c r="H131" s="92"/>
      <c r="I131" s="82"/>
      <c r="J131" s="82"/>
      <c r="K131" s="82"/>
      <c r="L131" s="82"/>
      <c r="M131" s="82"/>
      <c r="N131" s="82"/>
      <c r="O131" s="82"/>
      <c r="P131" s="82"/>
      <c r="Q131" s="82"/>
      <c r="R131" s="82"/>
      <c r="S131" s="82"/>
      <c r="T131" s="82"/>
      <c r="U131" s="82"/>
      <c r="V131" s="82"/>
      <c r="W131" s="82"/>
      <c r="X131" s="82"/>
      <c r="Y131" s="82"/>
      <c r="Z131" s="82"/>
      <c r="AA131" s="82"/>
      <c r="AB131" s="82"/>
    </row>
    <row r="132" spans="1:28" ht="35.25" customHeight="1">
      <c r="A132" s="82"/>
      <c r="B132" s="241"/>
      <c r="C132" s="100" t="s">
        <v>930</v>
      </c>
      <c r="D132" s="133">
        <v>2</v>
      </c>
      <c r="E132" s="133">
        <v>2</v>
      </c>
      <c r="F132" s="191" t="s">
        <v>931</v>
      </c>
      <c r="G132" s="227"/>
      <c r="H132" s="227"/>
      <c r="I132" s="82"/>
      <c r="J132" s="82"/>
      <c r="K132" s="82"/>
      <c r="L132" s="82"/>
      <c r="M132" s="82"/>
      <c r="N132" s="82"/>
      <c r="O132" s="82"/>
      <c r="P132" s="82"/>
      <c r="Q132" s="82"/>
      <c r="R132" s="82"/>
      <c r="S132" s="82"/>
      <c r="T132" s="82"/>
      <c r="U132" s="82"/>
      <c r="V132" s="82"/>
      <c r="W132" s="82"/>
      <c r="X132" s="82"/>
      <c r="Y132" s="82"/>
      <c r="Z132" s="82"/>
      <c r="AA132" s="82"/>
      <c r="AB132" s="82"/>
    </row>
    <row r="133" spans="1:28" ht="15" customHeight="1">
      <c r="A133" s="82"/>
      <c r="B133" s="43"/>
      <c r="C133" s="100"/>
      <c r="D133" s="82"/>
      <c r="E133" s="82"/>
      <c r="F133" s="99"/>
      <c r="G133" s="99"/>
      <c r="H133" s="99"/>
      <c r="I133" s="82"/>
      <c r="J133" s="82"/>
      <c r="K133" s="82"/>
      <c r="L133" s="82"/>
      <c r="M133" s="82"/>
      <c r="N133" s="82"/>
      <c r="O133" s="82"/>
      <c r="P133" s="82"/>
      <c r="Q133" s="82"/>
      <c r="R133" s="82"/>
      <c r="S133" s="82"/>
      <c r="T133" s="82"/>
      <c r="U133" s="82"/>
      <c r="V133" s="82"/>
      <c r="W133" s="82"/>
      <c r="X133" s="82"/>
      <c r="Y133" s="82"/>
      <c r="Z133" s="82"/>
      <c r="AA133" s="82"/>
      <c r="AB133" s="82"/>
    </row>
    <row r="134" spans="1:28" ht="14.25" customHeight="1">
      <c r="A134" s="82"/>
      <c r="B134" s="182" t="s">
        <v>932</v>
      </c>
      <c r="C134" s="100"/>
      <c r="D134" s="97" t="s">
        <v>933</v>
      </c>
      <c r="E134" s="82"/>
      <c r="F134" s="101"/>
      <c r="G134" s="92"/>
      <c r="H134" s="92"/>
      <c r="I134" s="82"/>
      <c r="J134" s="82"/>
      <c r="K134" s="82"/>
      <c r="L134" s="82"/>
      <c r="M134" s="82"/>
      <c r="N134" s="82"/>
      <c r="O134" s="82"/>
      <c r="P134" s="82"/>
      <c r="Q134" s="82"/>
      <c r="R134" s="82"/>
      <c r="S134" s="82"/>
      <c r="T134" s="82"/>
      <c r="U134" s="82"/>
      <c r="V134" s="82"/>
      <c r="W134" s="82"/>
      <c r="X134" s="82"/>
      <c r="Y134" s="82"/>
      <c r="Z134" s="82"/>
      <c r="AA134" s="82"/>
      <c r="AB134" s="82"/>
    </row>
    <row r="135" spans="1:28" ht="35.25" customHeight="1">
      <c r="A135" s="82"/>
      <c r="B135" s="241"/>
      <c r="C135" s="100" t="s">
        <v>934</v>
      </c>
      <c r="D135" s="133">
        <v>1.74</v>
      </c>
      <c r="E135" s="194" t="s">
        <v>935</v>
      </c>
      <c r="F135" s="227"/>
      <c r="G135" s="227"/>
      <c r="H135" s="227"/>
      <c r="I135" s="82"/>
      <c r="J135" s="82"/>
      <c r="K135" s="82"/>
      <c r="L135" s="82"/>
      <c r="M135" s="82"/>
      <c r="N135" s="82"/>
      <c r="O135" s="82"/>
      <c r="P135" s="82"/>
      <c r="Q135" s="82"/>
      <c r="R135" s="82"/>
      <c r="S135" s="82"/>
      <c r="T135" s="82"/>
      <c r="U135" s="82"/>
      <c r="V135" s="82"/>
      <c r="W135" s="82"/>
      <c r="X135" s="82"/>
      <c r="Y135" s="82"/>
      <c r="Z135" s="82"/>
      <c r="AA135" s="82"/>
      <c r="AB135" s="82"/>
    </row>
    <row r="136" spans="1:28" ht="13.5" customHeight="1">
      <c r="A136" s="82"/>
      <c r="B136" s="101"/>
      <c r="C136" s="100"/>
      <c r="D136" s="82"/>
      <c r="E136" s="82"/>
      <c r="F136" s="109"/>
      <c r="G136" s="82"/>
      <c r="H136" s="82"/>
      <c r="I136" s="82"/>
      <c r="J136" s="82"/>
      <c r="K136" s="82"/>
      <c r="L136" s="82"/>
      <c r="M136" s="82"/>
      <c r="N136" s="82"/>
      <c r="O136" s="82"/>
      <c r="P136" s="82"/>
      <c r="Q136" s="82"/>
      <c r="R136" s="82"/>
      <c r="S136" s="82"/>
      <c r="T136" s="82"/>
      <c r="U136" s="82"/>
      <c r="V136" s="82"/>
      <c r="W136" s="82"/>
      <c r="X136" s="82"/>
      <c r="Y136" s="82"/>
      <c r="Z136" s="82"/>
      <c r="AA136" s="82"/>
      <c r="AB136" s="82"/>
    </row>
    <row r="137" spans="1:28" ht="13.5" customHeight="1">
      <c r="A137" s="134"/>
      <c r="B137" s="134"/>
      <c r="C137" s="135"/>
      <c r="D137" s="89"/>
      <c r="E137" s="89"/>
      <c r="F137" s="136"/>
      <c r="G137" s="89"/>
      <c r="H137" s="89"/>
      <c r="I137" s="89"/>
      <c r="J137" s="89"/>
      <c r="K137" s="82"/>
      <c r="L137" s="82"/>
      <c r="M137" s="82"/>
      <c r="N137" s="82"/>
      <c r="O137" s="82"/>
      <c r="P137" s="82"/>
      <c r="Q137" s="82"/>
      <c r="R137" s="82"/>
      <c r="S137" s="82"/>
      <c r="T137" s="82"/>
      <c r="U137" s="82"/>
      <c r="V137" s="82"/>
      <c r="W137" s="82"/>
      <c r="X137" s="82"/>
      <c r="Y137" s="82"/>
      <c r="Z137" s="82"/>
      <c r="AA137" s="82"/>
      <c r="AB137" s="82"/>
    </row>
    <row r="138" spans="1:28" ht="13.5" customHeight="1">
      <c r="A138" s="101"/>
      <c r="B138" s="101"/>
      <c r="C138" s="100"/>
      <c r="D138" s="82"/>
      <c r="E138" s="82"/>
      <c r="F138" s="109"/>
      <c r="G138" s="82"/>
      <c r="H138" s="82"/>
      <c r="I138" s="82"/>
      <c r="J138" s="82"/>
      <c r="K138" s="82"/>
      <c r="L138" s="82"/>
      <c r="M138" s="82"/>
      <c r="N138" s="82"/>
      <c r="O138" s="82"/>
      <c r="P138" s="82"/>
      <c r="Q138" s="82"/>
      <c r="R138" s="82"/>
      <c r="S138" s="82"/>
      <c r="T138" s="82"/>
      <c r="U138" s="82"/>
      <c r="V138" s="82"/>
      <c r="W138" s="82"/>
      <c r="X138" s="82"/>
      <c r="Y138" s="82"/>
      <c r="Z138" s="82"/>
      <c r="AA138" s="82"/>
      <c r="AB138" s="82"/>
    </row>
    <row r="139" spans="1:28">
      <c r="A139" s="82"/>
      <c r="B139" s="90" t="s">
        <v>936</v>
      </c>
      <c r="C139" s="91"/>
      <c r="D139" s="91"/>
      <c r="E139" s="91"/>
      <c r="F139" s="91"/>
      <c r="G139" s="91"/>
      <c r="H139" s="91"/>
      <c r="I139" s="91"/>
      <c r="J139" s="82"/>
      <c r="K139" s="82"/>
      <c r="L139" s="82"/>
      <c r="M139" s="82"/>
      <c r="N139" s="82"/>
      <c r="O139" s="82"/>
      <c r="P139" s="82"/>
      <c r="Q139" s="82"/>
      <c r="R139" s="82"/>
      <c r="S139" s="82"/>
      <c r="T139" s="82"/>
      <c r="U139" s="82"/>
      <c r="V139" s="82"/>
      <c r="W139" s="82"/>
      <c r="X139" s="82"/>
      <c r="Y139" s="82"/>
      <c r="Z139" s="82"/>
      <c r="AA139" s="82"/>
      <c r="AB139" s="82"/>
    </row>
    <row r="140" spans="1:28" ht="25.5" customHeight="1">
      <c r="A140" s="82"/>
      <c r="B140" s="38" t="s">
        <v>836</v>
      </c>
      <c r="C140" s="137" t="s">
        <v>937</v>
      </c>
      <c r="D140" s="138"/>
      <c r="E140" s="139"/>
      <c r="F140" s="44"/>
      <c r="G140" s="44"/>
      <c r="H140" s="44"/>
      <c r="I140" s="44"/>
      <c r="J140" s="82"/>
      <c r="K140" s="82"/>
      <c r="L140" s="82"/>
      <c r="M140" s="82"/>
      <c r="N140" s="82"/>
      <c r="O140" s="82"/>
      <c r="P140" s="82"/>
      <c r="Q140" s="82"/>
      <c r="R140" s="82"/>
      <c r="S140" s="82"/>
      <c r="T140" s="82"/>
      <c r="U140" s="82"/>
      <c r="V140" s="82"/>
      <c r="W140" s="82"/>
      <c r="X140" s="82"/>
      <c r="Y140" s="82"/>
      <c r="Z140" s="82"/>
      <c r="AA140" s="82"/>
      <c r="AB140" s="82"/>
    </row>
    <row r="141" spans="1:28" ht="20.2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row>
    <row r="142" spans="1:28" ht="23.2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row>
    <row r="143" spans="1:28" ht="23.25" customHeight="1">
      <c r="A143" s="82"/>
      <c r="B143" s="183" t="s">
        <v>938</v>
      </c>
      <c r="C143" s="33" t="s">
        <v>939</v>
      </c>
      <c r="D143" s="34" t="s">
        <v>910</v>
      </c>
      <c r="E143" s="45" t="s">
        <v>940</v>
      </c>
      <c r="F143" s="45" t="s">
        <v>941</v>
      </c>
      <c r="G143" s="112" t="s">
        <v>942</v>
      </c>
      <c r="H143" s="195" t="s">
        <v>836</v>
      </c>
      <c r="I143" s="226"/>
      <c r="J143" s="82"/>
      <c r="K143" s="82"/>
      <c r="L143" s="82"/>
      <c r="M143" s="82"/>
      <c r="N143" s="82"/>
      <c r="O143" s="82"/>
      <c r="P143" s="82"/>
      <c r="Q143" s="82"/>
      <c r="R143" s="82"/>
      <c r="S143" s="82"/>
      <c r="T143" s="82"/>
      <c r="U143" s="82"/>
      <c r="V143" s="82"/>
      <c r="W143" s="82"/>
      <c r="X143" s="82"/>
      <c r="Y143" s="82"/>
      <c r="Z143" s="82"/>
      <c r="AA143" s="82"/>
      <c r="AB143" s="82"/>
    </row>
    <row r="144" spans="1:28" ht="36" customHeight="1">
      <c r="A144" s="82"/>
      <c r="B144" s="226"/>
      <c r="C144" s="100" t="s">
        <v>943</v>
      </c>
      <c r="D144" s="98"/>
      <c r="E144" s="111">
        <f t="shared" ref="E144:E145" si="9">D144*$D$102</f>
        <v>0</v>
      </c>
      <c r="F144" s="111">
        <f t="shared" ref="F144:G144" si="10">D144*$D$135</f>
        <v>0</v>
      </c>
      <c r="G144" s="111">
        <f t="shared" si="10"/>
        <v>0</v>
      </c>
      <c r="H144" s="196" t="s">
        <v>944</v>
      </c>
      <c r="I144" s="244"/>
      <c r="J144" s="82"/>
      <c r="K144" s="82"/>
      <c r="L144" s="82"/>
      <c r="M144" s="82"/>
      <c r="N144" s="82"/>
      <c r="O144" s="82"/>
      <c r="P144" s="82"/>
      <c r="Q144" s="82"/>
      <c r="R144" s="82"/>
      <c r="S144" s="82"/>
      <c r="T144" s="82"/>
      <c r="U144" s="82"/>
      <c r="V144" s="82"/>
      <c r="W144" s="82"/>
      <c r="X144" s="82"/>
      <c r="Y144" s="82"/>
      <c r="Z144" s="82"/>
      <c r="AA144" s="82"/>
      <c r="AB144" s="82"/>
    </row>
    <row r="145" spans="1:28" ht="36" customHeight="1">
      <c r="A145" s="82"/>
      <c r="B145" s="226"/>
      <c r="C145" s="100" t="s">
        <v>945</v>
      </c>
      <c r="D145" s="98"/>
      <c r="E145" s="111">
        <f t="shared" si="9"/>
        <v>0</v>
      </c>
      <c r="F145" s="111">
        <f t="shared" ref="F145:G145" si="11">D145*$D$135</f>
        <v>0</v>
      </c>
      <c r="G145" s="111">
        <f t="shared" si="11"/>
        <v>0</v>
      </c>
      <c r="H145" s="229"/>
      <c r="I145" s="245"/>
      <c r="J145" s="82"/>
      <c r="K145" s="82"/>
      <c r="L145" s="82"/>
      <c r="M145" s="82"/>
      <c r="N145" s="82"/>
      <c r="O145" s="82"/>
      <c r="P145" s="82"/>
      <c r="Q145" s="82"/>
      <c r="R145" s="82"/>
      <c r="S145" s="82"/>
      <c r="T145" s="82"/>
      <c r="U145" s="82"/>
      <c r="V145" s="82"/>
      <c r="W145" s="82"/>
      <c r="X145" s="82"/>
      <c r="Y145" s="82"/>
      <c r="Z145" s="82"/>
      <c r="AA145" s="82"/>
      <c r="AB145" s="82"/>
    </row>
    <row r="146" spans="1:28" ht="13.5" customHeight="1">
      <c r="A146" s="82"/>
      <c r="B146" s="226"/>
      <c r="C146" s="100"/>
      <c r="D146" s="100"/>
      <c r="E146" s="100"/>
      <c r="F146" s="100"/>
      <c r="G146" s="100"/>
      <c r="H146" s="100"/>
      <c r="I146" s="100"/>
      <c r="J146" s="100"/>
      <c r="K146" s="82"/>
      <c r="L146" s="82"/>
      <c r="M146" s="82"/>
      <c r="N146" s="82"/>
      <c r="O146" s="82"/>
      <c r="P146" s="82"/>
      <c r="Q146" s="82"/>
      <c r="R146" s="82"/>
      <c r="S146" s="82"/>
      <c r="T146" s="82"/>
      <c r="U146" s="82"/>
      <c r="V146" s="82"/>
      <c r="W146" s="82"/>
      <c r="X146" s="82"/>
      <c r="Y146" s="82"/>
      <c r="Z146" s="82"/>
      <c r="AA146" s="82"/>
      <c r="AB146" s="82"/>
    </row>
    <row r="147" spans="1:28" ht="13.5" customHeight="1">
      <c r="A147" s="82"/>
      <c r="B147" s="226"/>
      <c r="C147" s="33" t="s">
        <v>946</v>
      </c>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row>
    <row r="148" spans="1:28" ht="24.75" customHeight="1">
      <c r="A148" s="82"/>
      <c r="B148" s="226"/>
      <c r="C148" s="100" t="s">
        <v>947</v>
      </c>
      <c r="D148" s="98">
        <v>15201</v>
      </c>
      <c r="E148" s="111">
        <f t="shared" ref="E148:E152" si="12">D148*$D$102</f>
        <v>340.28334440705578</v>
      </c>
      <c r="F148" s="111">
        <f t="shared" ref="F148:G148" si="13">D148*$D$135</f>
        <v>26449.74</v>
      </c>
      <c r="G148" s="111">
        <f t="shared" si="13"/>
        <v>592.09301926827709</v>
      </c>
      <c r="H148" s="187" t="s">
        <v>948</v>
      </c>
      <c r="I148" s="244"/>
      <c r="J148" s="82"/>
      <c r="K148" s="82"/>
      <c r="L148" s="82"/>
      <c r="M148" s="82"/>
      <c r="N148" s="82"/>
      <c r="O148" s="82"/>
      <c r="P148" s="82"/>
      <c r="Q148" s="82"/>
      <c r="R148" s="82"/>
      <c r="S148" s="82"/>
      <c r="T148" s="82"/>
      <c r="U148" s="82"/>
      <c r="V148" s="82"/>
      <c r="W148" s="82"/>
      <c r="X148" s="82"/>
      <c r="Y148" s="82"/>
      <c r="Z148" s="82"/>
      <c r="AA148" s="82"/>
      <c r="AB148" s="82"/>
    </row>
    <row r="149" spans="1:28" ht="24.75" customHeight="1">
      <c r="A149" s="82"/>
      <c r="B149" s="226"/>
      <c r="C149" s="100" t="s">
        <v>949</v>
      </c>
      <c r="D149" s="98">
        <v>12750</v>
      </c>
      <c r="E149" s="111">
        <f t="shared" si="12"/>
        <v>285.4162647977081</v>
      </c>
      <c r="F149" s="111">
        <f t="shared" ref="F149:G149" si="14">D149*$D$135</f>
        <v>22185</v>
      </c>
      <c r="G149" s="111">
        <f t="shared" si="14"/>
        <v>496.6243007480121</v>
      </c>
      <c r="H149" s="228"/>
      <c r="I149" s="246"/>
      <c r="J149" s="82"/>
      <c r="K149" s="82"/>
      <c r="L149" s="82"/>
      <c r="M149" s="82"/>
      <c r="N149" s="82"/>
      <c r="O149" s="82"/>
      <c r="P149" s="82"/>
      <c r="Q149" s="82"/>
      <c r="R149" s="82"/>
      <c r="S149" s="82"/>
      <c r="T149" s="82"/>
      <c r="U149" s="82"/>
      <c r="V149" s="82"/>
      <c r="W149" s="82"/>
      <c r="X149" s="82"/>
      <c r="Y149" s="82"/>
      <c r="Z149" s="82"/>
      <c r="AA149" s="82"/>
      <c r="AB149" s="82"/>
    </row>
    <row r="150" spans="1:28" ht="24.75" customHeight="1">
      <c r="A150" s="82"/>
      <c r="B150" s="226"/>
      <c r="C150" s="100" t="s">
        <v>950</v>
      </c>
      <c r="D150" s="98">
        <v>304</v>
      </c>
      <c r="E150" s="111">
        <f t="shared" si="12"/>
        <v>6.8052191763531971</v>
      </c>
      <c r="F150" s="111">
        <f t="shared" ref="F150:G150" si="15">D150*$D$135</f>
        <v>528.96</v>
      </c>
      <c r="G150" s="111">
        <f t="shared" si="15"/>
        <v>11.841081366854564</v>
      </c>
      <c r="H150" s="228"/>
      <c r="I150" s="246"/>
      <c r="J150" s="82"/>
      <c r="K150" s="82"/>
      <c r="L150" s="82"/>
      <c r="M150" s="82"/>
      <c r="N150" s="82"/>
      <c r="O150" s="82"/>
      <c r="P150" s="82"/>
      <c r="Q150" s="82"/>
      <c r="R150" s="82"/>
      <c r="S150" s="82"/>
      <c r="T150" s="82"/>
      <c r="U150" s="82"/>
      <c r="V150" s="82"/>
      <c r="W150" s="82"/>
      <c r="X150" s="82"/>
      <c r="Y150" s="82"/>
      <c r="Z150" s="82"/>
      <c r="AA150" s="82"/>
      <c r="AB150" s="82"/>
    </row>
    <row r="151" spans="1:28" ht="24.75" customHeight="1">
      <c r="A151" s="82"/>
      <c r="B151" s="226"/>
      <c r="C151" s="100" t="s">
        <v>951</v>
      </c>
      <c r="D151" s="98">
        <v>16563</v>
      </c>
      <c r="E151" s="111">
        <f t="shared" si="12"/>
        <v>370.77251716426974</v>
      </c>
      <c r="F151" s="111">
        <f t="shared" ref="F151:G151" si="16">D151*$D$135</f>
        <v>28819.62</v>
      </c>
      <c r="G151" s="111">
        <f t="shared" si="16"/>
        <v>645.1441798658293</v>
      </c>
      <c r="H151" s="229"/>
      <c r="I151" s="245"/>
      <c r="J151" s="82"/>
      <c r="K151" s="82"/>
      <c r="L151" s="82"/>
      <c r="M151" s="82"/>
      <c r="N151" s="82"/>
      <c r="O151" s="82"/>
      <c r="P151" s="82"/>
      <c r="Q151" s="82"/>
      <c r="R151" s="82"/>
      <c r="S151" s="82"/>
      <c r="T151" s="82"/>
      <c r="U151" s="82"/>
      <c r="V151" s="82"/>
      <c r="W151" s="82"/>
      <c r="X151" s="82"/>
      <c r="Y151" s="82"/>
      <c r="Z151" s="82"/>
      <c r="AA151" s="82"/>
      <c r="AB151" s="82"/>
    </row>
    <row r="152" spans="1:28" ht="26.25" customHeight="1">
      <c r="A152" s="82"/>
      <c r="B152" s="82"/>
      <c r="C152" s="100" t="s">
        <v>952</v>
      </c>
      <c r="D152" s="98">
        <v>16900</v>
      </c>
      <c r="E152" s="111">
        <f t="shared" si="12"/>
        <v>378.31646079068764</v>
      </c>
      <c r="F152" s="111">
        <f t="shared" ref="F152:G152" si="17">D152*$D$135</f>
        <v>29406</v>
      </c>
      <c r="G152" s="111">
        <f t="shared" si="17"/>
        <v>658.27064177579655</v>
      </c>
      <c r="H152" s="140"/>
      <c r="I152" s="82"/>
      <c r="J152" s="82"/>
      <c r="K152" s="82"/>
      <c r="L152" s="82"/>
      <c r="M152" s="82"/>
      <c r="N152" s="82"/>
      <c r="O152" s="82"/>
      <c r="P152" s="82"/>
      <c r="Q152" s="82"/>
      <c r="R152" s="82"/>
      <c r="S152" s="82"/>
      <c r="T152" s="82"/>
      <c r="U152" s="82"/>
      <c r="V152" s="82"/>
      <c r="W152" s="82"/>
      <c r="X152" s="82"/>
      <c r="Y152" s="82"/>
      <c r="Z152" s="82"/>
      <c r="AA152" s="82"/>
      <c r="AB152" s="82"/>
    </row>
    <row r="153" spans="1:28" ht="13.5" customHeight="1">
      <c r="A153" s="82"/>
      <c r="B153" s="82"/>
      <c r="C153" s="82"/>
      <c r="D153" s="82"/>
      <c r="E153" s="82"/>
      <c r="F153" s="82"/>
      <c r="G153" s="82"/>
      <c r="H153" s="140"/>
      <c r="I153" s="82"/>
      <c r="J153" s="82"/>
      <c r="K153" s="82"/>
      <c r="L153" s="82"/>
      <c r="M153" s="82"/>
      <c r="N153" s="82"/>
      <c r="O153" s="82"/>
      <c r="P153" s="82"/>
      <c r="Q153" s="82"/>
      <c r="R153" s="82"/>
      <c r="S153" s="82"/>
      <c r="T153" s="82"/>
      <c r="U153" s="82"/>
      <c r="V153" s="82"/>
      <c r="W153" s="82"/>
      <c r="X153" s="82"/>
      <c r="Y153" s="82"/>
      <c r="Z153" s="82"/>
      <c r="AA153" s="82"/>
      <c r="AB153" s="82"/>
    </row>
    <row r="154" spans="1:28" ht="13.5" customHeight="1">
      <c r="A154" s="134"/>
      <c r="B154" s="23"/>
      <c r="C154" s="89"/>
      <c r="D154" s="89"/>
      <c r="E154" s="89"/>
      <c r="F154" s="89"/>
      <c r="G154" s="89"/>
      <c r="H154" s="89"/>
      <c r="I154" s="89"/>
      <c r="J154" s="89"/>
      <c r="K154" s="82"/>
      <c r="L154" s="82"/>
      <c r="M154" s="82"/>
      <c r="N154" s="82"/>
      <c r="O154" s="82"/>
      <c r="P154" s="82"/>
      <c r="Q154" s="82"/>
      <c r="R154" s="82"/>
      <c r="S154" s="82"/>
      <c r="T154" s="82"/>
      <c r="U154" s="82"/>
      <c r="V154" s="82"/>
      <c r="W154" s="82"/>
      <c r="X154" s="82"/>
      <c r="Y154" s="82"/>
      <c r="Z154" s="82"/>
      <c r="AA154" s="82"/>
      <c r="AB154" s="82"/>
    </row>
    <row r="155" spans="1:28" ht="13.5" customHeight="1">
      <c r="A155" s="101"/>
      <c r="B155" s="24"/>
      <c r="C155" s="46" t="s">
        <v>953</v>
      </c>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row>
    <row r="156" spans="1:28" ht="13.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row>
    <row r="157" spans="1:28" ht="13.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row>
    <row r="158" spans="1:28" ht="13.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row>
    <row r="159" spans="1:28" ht="13.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row>
    <row r="160" spans="1:28" ht="13.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row>
    <row r="161" spans="1:28" ht="13.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row>
    <row r="162" spans="1:28" ht="13.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row>
    <row r="163" spans="1:28" ht="13.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row>
    <row r="164" spans="1:28" ht="13.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row>
    <row r="165" spans="1:28" ht="13.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row>
    <row r="166" spans="1:28" ht="13.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row>
    <row r="167" spans="1:28" ht="13.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row>
    <row r="168" spans="1:28" ht="13.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row>
    <row r="169" spans="1:28" ht="13.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row>
    <row r="170" spans="1:28" ht="13.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row>
    <row r="171" spans="1:28" ht="13.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row>
    <row r="172" spans="1:28" ht="13.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row>
    <row r="173" spans="1:28" ht="13.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row>
    <row r="174" spans="1:28" ht="13.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row>
    <row r="175" spans="1:28" ht="13.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row>
    <row r="176" spans="1:28" ht="13.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row>
    <row r="177" spans="1:28" ht="13.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row>
    <row r="178" spans="1:28" ht="13.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row>
    <row r="179" spans="1:28" ht="13.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row>
    <row r="180" spans="1:28" ht="13.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row>
    <row r="181" spans="1:28" ht="13.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row>
    <row r="182" spans="1:28" ht="13.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row>
    <row r="183" spans="1:28" ht="13.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row>
    <row r="184" spans="1:28" ht="13.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row>
    <row r="185" spans="1:28" ht="13.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row>
    <row r="186" spans="1:28" ht="13.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row>
    <row r="187" spans="1:28" ht="13.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row>
    <row r="188" spans="1:28" ht="13.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row>
    <row r="189" spans="1:28" ht="13.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row>
    <row r="190" spans="1:28" ht="13.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row>
    <row r="191" spans="1:28" ht="13.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row>
    <row r="192" spans="1:28" ht="13.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row>
    <row r="193" spans="1:28" ht="13.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row>
    <row r="194" spans="1:28" ht="13.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row>
    <row r="195" spans="1:28" ht="13.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row>
    <row r="196" spans="1:28" ht="13.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row>
    <row r="197" spans="1:28" ht="13.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row>
    <row r="198" spans="1:28" ht="13.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row>
    <row r="199" spans="1:28" ht="13.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row>
    <row r="200" spans="1:28" ht="13.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row>
    <row r="201" spans="1:28" ht="13.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row>
    <row r="202" spans="1:28" ht="13.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row>
    <row r="203" spans="1:28" ht="13.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row>
    <row r="204" spans="1:28" ht="13.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row>
    <row r="205" spans="1:28" ht="13.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row>
    <row r="206" spans="1:28" ht="13.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row>
    <row r="207" spans="1:28" ht="13.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row>
    <row r="208" spans="1:28" ht="13.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row>
    <row r="209" spans="1:28" ht="13.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row>
    <row r="210" spans="1:28" ht="13.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row>
    <row r="211" spans="1:28" ht="13.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row>
    <row r="212" spans="1:28" ht="13.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row>
    <row r="213" spans="1:28" ht="13.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row>
    <row r="214" spans="1:28" ht="13.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row>
    <row r="215" spans="1:28" ht="13.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row>
    <row r="216" spans="1:28" ht="13.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row>
    <row r="217" spans="1:28" ht="13.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row>
    <row r="218" spans="1:28" ht="13.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row>
    <row r="219" spans="1:28" ht="13.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row>
    <row r="220" spans="1:28" ht="13.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row>
    <row r="221" spans="1:28" ht="13.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row>
    <row r="222" spans="1:28" ht="13.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row>
    <row r="223" spans="1:28" ht="13.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row>
    <row r="224" spans="1:28" ht="13.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row>
    <row r="225" spans="1:28" ht="13.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row>
    <row r="226" spans="1:28" ht="13.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row>
    <row r="227" spans="1:28" ht="13.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row>
    <row r="228" spans="1:28" ht="13.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row>
    <row r="229" spans="1:28" ht="13.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row>
    <row r="230" spans="1:28" ht="13.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row>
    <row r="231" spans="1:28" ht="13.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row>
    <row r="232" spans="1:28" ht="13.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row>
    <row r="233" spans="1:28" ht="13.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row>
    <row r="234" spans="1:28" ht="13.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row>
    <row r="235" spans="1:28" ht="13.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row>
    <row r="236" spans="1:28" ht="13.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row>
    <row r="237" spans="1:28" ht="13.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row>
    <row r="238" spans="1:28" ht="13.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row>
    <row r="239" spans="1:28" ht="13.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row>
    <row r="240" spans="1:28" ht="13.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row>
    <row r="241" spans="1:28" ht="13.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row>
    <row r="242" spans="1:28" ht="13.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row>
    <row r="243" spans="1:28" ht="13.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row>
    <row r="244" spans="1:28" ht="13.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row>
    <row r="245" spans="1:28" ht="13.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row>
    <row r="246" spans="1:28" ht="13.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row>
    <row r="247" spans="1:28" ht="13.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row>
    <row r="248" spans="1:28" ht="13.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row>
    <row r="249" spans="1:28" ht="13.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row>
    <row r="250" spans="1:28" ht="13.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row>
    <row r="251" spans="1:28" ht="13.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row>
    <row r="252" spans="1:28" ht="13.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row>
    <row r="253" spans="1:28" ht="13.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row>
    <row r="254" spans="1:28" ht="13.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row>
    <row r="255" spans="1:28" ht="13.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row>
    <row r="256" spans="1:28" ht="13.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row>
    <row r="257" spans="1:28" ht="13.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row>
    <row r="258" spans="1:28" ht="13.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row>
    <row r="259" spans="1:28" ht="13.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row>
    <row r="260" spans="1:28" ht="13.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row>
    <row r="261" spans="1:28" ht="13.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row>
    <row r="262" spans="1:28" ht="13.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row>
    <row r="263" spans="1:28" ht="13.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row>
    <row r="264" spans="1:28" ht="13.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row>
    <row r="265" spans="1:28" ht="13.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row>
    <row r="266" spans="1:28" ht="13.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row>
    <row r="267" spans="1:28" ht="13.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row>
    <row r="268" spans="1:28" ht="13.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row>
    <row r="269" spans="1:28" ht="13.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row>
    <row r="270" spans="1:28" ht="13.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row>
    <row r="271" spans="1:28" ht="13.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row>
    <row r="272" spans="1:28" ht="13.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row>
    <row r="273" spans="1:28" ht="13.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row>
    <row r="274" spans="1:28" ht="13.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row>
    <row r="275" spans="1:28" ht="13.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row>
    <row r="276" spans="1:28" ht="13.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row>
    <row r="277" spans="1:28" ht="13.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row>
    <row r="278" spans="1:28" ht="13.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row>
    <row r="279" spans="1:28" ht="13.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row>
    <row r="280" spans="1:28" ht="13.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row>
    <row r="281" spans="1:28" ht="13.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row>
    <row r="282" spans="1:28" ht="13.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row>
    <row r="283" spans="1:28" ht="13.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row>
    <row r="284" spans="1:28" ht="13.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row>
    <row r="285" spans="1:28" ht="13.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row>
    <row r="286" spans="1:28" ht="13.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row>
    <row r="287" spans="1:28" ht="13.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row>
    <row r="288" spans="1:28" ht="13.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row>
    <row r="289" spans="1:28" ht="13.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row>
    <row r="290" spans="1:28" ht="13.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row>
    <row r="291" spans="1:28" ht="13.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row>
    <row r="292" spans="1:28" ht="13.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row>
    <row r="293" spans="1:28" ht="13.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row>
    <row r="294" spans="1:28" ht="13.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row>
    <row r="295" spans="1:28" ht="13.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row>
    <row r="296" spans="1:28" ht="13.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row>
    <row r="297" spans="1:28" ht="13.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row>
    <row r="298" spans="1:28" ht="13.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row>
    <row r="299" spans="1:28" ht="13.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row>
    <row r="300" spans="1:28" ht="13.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row>
    <row r="301" spans="1:28" ht="13.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row>
    <row r="302" spans="1:28" ht="13.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row>
    <row r="303" spans="1:28" ht="13.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row>
    <row r="304" spans="1:28" ht="13.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row>
    <row r="305" spans="1:28" ht="13.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row>
    <row r="306" spans="1:28" ht="13.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row>
    <row r="307" spans="1:28" ht="13.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row>
    <row r="308" spans="1:28" ht="13.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row>
    <row r="309" spans="1:28" ht="13.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row>
    <row r="310" spans="1:28" ht="13.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row>
    <row r="311" spans="1:28" ht="13.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row>
    <row r="312" spans="1:28" ht="13.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row>
    <row r="313" spans="1:28" ht="13.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row>
    <row r="314" spans="1:28" ht="13.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row>
    <row r="315" spans="1:28" ht="13.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row>
    <row r="316" spans="1:28" ht="13.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row>
    <row r="317" spans="1:28" ht="13.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row>
    <row r="318" spans="1:28" ht="13.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row>
    <row r="319" spans="1:28" ht="13.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row>
    <row r="320" spans="1:28" ht="13.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row>
    <row r="321" spans="1:28" ht="13.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row>
    <row r="322" spans="1:28" ht="13.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row>
    <row r="323" spans="1:28" ht="13.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row>
    <row r="324" spans="1:28" ht="13.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row>
    <row r="325" spans="1:28" ht="13.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row>
    <row r="326" spans="1:28" ht="13.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row>
    <row r="327" spans="1:28" ht="13.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row>
    <row r="328" spans="1:28" ht="13.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row>
    <row r="329" spans="1:28" ht="13.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row>
    <row r="330" spans="1:28" ht="13.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row>
    <row r="331" spans="1:28" ht="13.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row>
    <row r="332" spans="1:28" ht="13.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row>
    <row r="333" spans="1:28" ht="13.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row>
    <row r="334" spans="1:28" ht="13.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row>
    <row r="335" spans="1:28" ht="13.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row>
    <row r="336" spans="1:28" ht="13.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row>
    <row r="337" spans="1:28" ht="13.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row>
    <row r="338" spans="1:28" ht="13.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row>
    <row r="339" spans="1:28" ht="13.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row>
    <row r="340" spans="1:28" ht="13.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row>
    <row r="341" spans="1:28" ht="13.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row>
    <row r="342" spans="1:28" ht="13.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row>
    <row r="343" spans="1:28" ht="13.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row>
    <row r="344" spans="1:28" ht="13.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row>
    <row r="345" spans="1:28" ht="13.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row>
    <row r="346" spans="1:28" ht="13.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row>
    <row r="347" spans="1:28" ht="13.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row>
    <row r="348" spans="1:28" ht="13.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row>
    <row r="349" spans="1:28" ht="13.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row>
    <row r="350" spans="1:28" ht="13.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row>
    <row r="351" spans="1:28" ht="13.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row>
    <row r="352" spans="1:28" ht="13.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row>
    <row r="353" spans="1:28" ht="13.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row>
    <row r="354" spans="1:28" ht="13.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row>
    <row r="355" spans="1:28" ht="13.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row>
    <row r="356" spans="1:28" ht="13.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row>
    <row r="357" spans="1:28" ht="13.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row>
    <row r="358" spans="1:28" ht="13.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row>
    <row r="359" spans="1:28" ht="13.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row>
    <row r="360" spans="1:28" ht="13.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row>
    <row r="361" spans="1:28" ht="13.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row>
    <row r="362" spans="1:28" ht="13.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row>
    <row r="363" spans="1:28" ht="13.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row>
    <row r="364" spans="1:28" ht="13.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row>
    <row r="365" spans="1:28" ht="13.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row>
    <row r="366" spans="1:28" ht="13.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row>
    <row r="367" spans="1:28" ht="13.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row>
    <row r="368" spans="1:28" ht="13.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row>
    <row r="369" spans="1:28" ht="13.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row>
    <row r="370" spans="1:28" ht="13.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row>
    <row r="371" spans="1:28" ht="13.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row>
    <row r="372" spans="1:28" ht="13.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row>
    <row r="373" spans="1:28" ht="13.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row>
    <row r="374" spans="1:28" ht="13.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row>
    <row r="375" spans="1:28" ht="13.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row>
    <row r="376" spans="1:28" ht="13.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row>
    <row r="377" spans="1:28" ht="13.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row>
    <row r="378" spans="1:28" ht="13.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row>
    <row r="379" spans="1:28" ht="13.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row>
    <row r="380" spans="1:28" ht="13.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row>
    <row r="381" spans="1:28" ht="13.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row>
    <row r="382" spans="1:28" ht="13.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row>
    <row r="383" spans="1:28" ht="13.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row>
    <row r="384" spans="1:28" ht="13.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row>
    <row r="385" spans="1:28" ht="13.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row>
    <row r="386" spans="1:28" ht="13.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row>
    <row r="387" spans="1:28" ht="13.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row>
    <row r="388" spans="1:28" ht="13.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row>
    <row r="389" spans="1:28" ht="13.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row>
    <row r="390" spans="1:28" ht="13.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row>
    <row r="391" spans="1:28" ht="13.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row>
    <row r="392" spans="1:28" ht="13.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row>
    <row r="393" spans="1:28" ht="13.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row>
    <row r="394" spans="1:28" ht="13.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row>
    <row r="395" spans="1:28" ht="13.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row>
    <row r="396" spans="1:28" ht="13.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row>
    <row r="397" spans="1:28" ht="13.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row>
    <row r="398" spans="1:28" ht="13.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row>
    <row r="399" spans="1:28" ht="13.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row>
    <row r="400" spans="1:28" ht="13.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row>
    <row r="401" spans="1:28" ht="13.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row>
    <row r="402" spans="1:28" ht="13.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row>
    <row r="403" spans="1:28" ht="13.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row>
    <row r="404" spans="1:28" ht="13.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row>
    <row r="405" spans="1:28" ht="13.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row>
    <row r="406" spans="1:28" ht="13.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row>
    <row r="407" spans="1:28" ht="13.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row>
    <row r="408" spans="1:28" ht="13.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row>
    <row r="409" spans="1:28" ht="13.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row>
    <row r="410" spans="1:28" ht="13.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row>
    <row r="411" spans="1:28" ht="13.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row>
    <row r="412" spans="1:28" ht="13.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row>
    <row r="413" spans="1:28" ht="13.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row>
    <row r="414" spans="1:28" ht="13.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row>
    <row r="415" spans="1:28" ht="13.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row>
    <row r="416" spans="1:28" ht="13.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row>
    <row r="417" spans="1:28" ht="13.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row>
    <row r="418" spans="1:28" ht="13.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row>
    <row r="419" spans="1:28" ht="13.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row>
    <row r="420" spans="1:28" ht="13.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row>
    <row r="421" spans="1:28" ht="13.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row>
    <row r="422" spans="1:28" ht="13.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row>
    <row r="423" spans="1:28" ht="13.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row>
    <row r="424" spans="1:28" ht="13.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row>
    <row r="425" spans="1:28" ht="13.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row>
    <row r="426" spans="1:28" ht="13.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row>
    <row r="427" spans="1:28" ht="13.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row>
    <row r="428" spans="1:28" ht="13.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row>
    <row r="429" spans="1:28" ht="13.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row>
    <row r="430" spans="1:28" ht="13.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row>
    <row r="431" spans="1:28" ht="13.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row>
    <row r="432" spans="1:28" ht="13.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row>
    <row r="433" spans="1:28" ht="13.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row>
    <row r="434" spans="1:28" ht="13.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row>
    <row r="435" spans="1:28" ht="13.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row>
    <row r="436" spans="1:28" ht="13.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row>
    <row r="437" spans="1:28" ht="13.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row>
    <row r="438" spans="1:28" ht="13.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row>
    <row r="439" spans="1:28" ht="13.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row>
    <row r="440" spans="1:28" ht="13.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row>
    <row r="441" spans="1:28" ht="13.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row>
    <row r="442" spans="1:28" ht="13.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row>
    <row r="443" spans="1:28" ht="13.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row>
    <row r="444" spans="1:28" ht="13.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row>
    <row r="445" spans="1:28" ht="13.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row>
    <row r="446" spans="1:28" ht="13.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row>
    <row r="447" spans="1:28" ht="13.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row>
    <row r="448" spans="1:28" ht="13.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row>
    <row r="449" spans="1:28" ht="13.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row>
    <row r="450" spans="1:28" ht="13.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row>
    <row r="451" spans="1:28" ht="13.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row>
    <row r="452" spans="1:28" ht="13.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row>
    <row r="453" spans="1:28" ht="13.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row>
    <row r="454" spans="1:28" ht="13.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row>
    <row r="455" spans="1:28" ht="13.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row>
    <row r="456" spans="1:28" ht="13.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row>
    <row r="457" spans="1:28" ht="13.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row>
    <row r="458" spans="1:28" ht="13.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row>
    <row r="459" spans="1:28" ht="13.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row>
    <row r="460" spans="1:28" ht="13.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row>
    <row r="461" spans="1:28" ht="13.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row>
    <row r="462" spans="1:28" ht="13.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row>
    <row r="463" spans="1:28" ht="13.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row>
    <row r="464" spans="1:28" ht="13.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row>
    <row r="465" spans="1:28" ht="13.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row>
    <row r="466" spans="1:28" ht="13.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row>
    <row r="467" spans="1:28" ht="13.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row>
    <row r="468" spans="1:28" ht="13.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row>
    <row r="469" spans="1:28" ht="13.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row>
    <row r="470" spans="1:28" ht="13.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row>
    <row r="471" spans="1:28" ht="13.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row>
    <row r="472" spans="1:28" ht="13.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row>
    <row r="473" spans="1:28" ht="13.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row>
    <row r="474" spans="1:28" ht="13.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row>
    <row r="475" spans="1:28" ht="13.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row>
    <row r="476" spans="1:28" ht="13.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row>
    <row r="477" spans="1:28" ht="13.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row>
    <row r="478" spans="1:28" ht="13.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row>
    <row r="479" spans="1:28" ht="13.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row>
    <row r="480" spans="1:28" ht="13.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row>
    <row r="481" spans="1:28" ht="13.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row>
    <row r="482" spans="1:28" ht="13.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row>
    <row r="483" spans="1:28" ht="13.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row>
    <row r="484" spans="1:28" ht="13.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row>
    <row r="485" spans="1:28" ht="13.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row>
    <row r="486" spans="1:28" ht="13.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row>
    <row r="487" spans="1:28" ht="13.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row>
    <row r="488" spans="1:28" ht="13.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row>
    <row r="489" spans="1:28" ht="13.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row>
    <row r="490" spans="1:28" ht="13.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row>
    <row r="491" spans="1:28" ht="13.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row>
    <row r="492" spans="1:28" ht="13.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row>
    <row r="493" spans="1:28" ht="13.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row>
    <row r="494" spans="1:28" ht="13.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row>
    <row r="495" spans="1:28" ht="13.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row>
    <row r="496" spans="1:28" ht="13.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row>
    <row r="497" spans="1:28" ht="13.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row>
    <row r="498" spans="1:28" ht="13.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row>
    <row r="499" spans="1:28" ht="13.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row>
    <row r="500" spans="1:28" ht="13.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row>
    <row r="501" spans="1:28" ht="13.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row>
    <row r="502" spans="1:28" ht="13.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row>
    <row r="503" spans="1:28" ht="13.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row>
    <row r="504" spans="1:28" ht="13.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row>
    <row r="505" spans="1:28" ht="13.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row>
    <row r="506" spans="1:28" ht="13.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row>
    <row r="507" spans="1:28" ht="13.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row>
    <row r="508" spans="1:28" ht="13.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row>
    <row r="509" spans="1:28" ht="13.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row>
    <row r="510" spans="1:28" ht="13.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row>
    <row r="511" spans="1:28" ht="13.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row>
    <row r="512" spans="1:28" ht="13.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row>
    <row r="513" spans="1:28" ht="13.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row>
    <row r="514" spans="1:28" ht="13.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row>
    <row r="515" spans="1:28" ht="13.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row>
    <row r="516" spans="1:28" ht="13.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row>
    <row r="517" spans="1:28" ht="13.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row>
    <row r="518" spans="1:28" ht="13.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row>
    <row r="519" spans="1:28" ht="13.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row>
    <row r="520" spans="1:28" ht="13.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row>
    <row r="521" spans="1:28" ht="13.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row>
    <row r="522" spans="1:28" ht="13.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row>
    <row r="523" spans="1:28" ht="13.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row>
    <row r="524" spans="1:28" ht="13.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row>
    <row r="525" spans="1:28" ht="13.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row>
    <row r="526" spans="1:28" ht="13.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row>
    <row r="527" spans="1:28" ht="13.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row>
    <row r="528" spans="1:28" ht="13.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row>
    <row r="529" spans="1:28" ht="13.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row>
    <row r="530" spans="1:28" ht="13.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row>
    <row r="531" spans="1:28" ht="13.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row>
    <row r="532" spans="1:28" ht="13.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row>
    <row r="533" spans="1:28" ht="13.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row>
    <row r="534" spans="1:28" ht="13.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row>
    <row r="535" spans="1:28" ht="13.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row>
    <row r="536" spans="1:28" ht="13.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row>
    <row r="537" spans="1:28" ht="13.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row>
    <row r="538" spans="1:28" ht="13.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row>
    <row r="539" spans="1:28" ht="13.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row>
    <row r="540" spans="1:28" ht="13.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row>
    <row r="541" spans="1:28" ht="13.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row>
    <row r="542" spans="1:28" ht="13.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row>
    <row r="543" spans="1:28" ht="13.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row>
    <row r="544" spans="1:28" ht="13.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row>
    <row r="545" spans="1:28" ht="13.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row>
    <row r="546" spans="1:28" ht="13.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row>
    <row r="547" spans="1:28" ht="13.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row>
    <row r="548" spans="1:28" ht="13.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row>
    <row r="549" spans="1:28" ht="13.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row>
    <row r="550" spans="1:28" ht="13.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row>
    <row r="551" spans="1:28" ht="13.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row>
    <row r="552" spans="1:28" ht="13.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row>
    <row r="553" spans="1:28" ht="13.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row>
    <row r="554" spans="1:28" ht="13.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row>
    <row r="555" spans="1:28" ht="13.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row>
    <row r="556" spans="1:28" ht="13.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row>
    <row r="557" spans="1:28" ht="13.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row>
    <row r="558" spans="1:28" ht="13.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row>
    <row r="559" spans="1:28" ht="13.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row>
    <row r="560" spans="1:28" ht="13.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row>
    <row r="561" spans="1:28" ht="13.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row>
    <row r="562" spans="1:28" ht="13.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row>
    <row r="563" spans="1:28" ht="13.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row>
    <row r="564" spans="1:28" ht="13.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row>
    <row r="565" spans="1:28" ht="13.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row>
    <row r="566" spans="1:28" ht="13.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row>
    <row r="567" spans="1:28" ht="13.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row>
    <row r="568" spans="1:28" ht="13.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row>
    <row r="569" spans="1:28" ht="13.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row>
    <row r="570" spans="1:28" ht="13.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row>
    <row r="571" spans="1:28" ht="13.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row>
    <row r="572" spans="1:28" ht="13.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row>
    <row r="573" spans="1:28" ht="13.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row>
    <row r="574" spans="1:28" ht="13.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row>
    <row r="575" spans="1:28" ht="13.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row>
    <row r="576" spans="1:28" ht="13.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row>
    <row r="577" spans="1:28" ht="13.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row>
    <row r="578" spans="1:28" ht="13.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row>
    <row r="579" spans="1:28" ht="13.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row>
    <row r="580" spans="1:28" ht="13.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row>
    <row r="581" spans="1:28" ht="13.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row>
    <row r="582" spans="1:28" ht="13.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row>
    <row r="583" spans="1:28" ht="13.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row>
    <row r="584" spans="1:28" ht="13.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row>
    <row r="585" spans="1:28" ht="13.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row>
    <row r="586" spans="1:28" ht="13.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row>
    <row r="587" spans="1:28" ht="13.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row>
    <row r="588" spans="1:28" ht="13.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row>
    <row r="589" spans="1:28" ht="13.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row>
    <row r="590" spans="1:28" ht="13.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row>
    <row r="591" spans="1:28" ht="13.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row>
    <row r="592" spans="1:28" ht="13.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row>
    <row r="593" spans="1:28" ht="13.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row>
    <row r="594" spans="1:28" ht="13.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row>
    <row r="595" spans="1:28" ht="13.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row>
    <row r="596" spans="1:28" ht="13.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row>
    <row r="597" spans="1:28" ht="13.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row>
    <row r="598" spans="1:28" ht="13.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row>
    <row r="599" spans="1:28" ht="13.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row>
    <row r="600" spans="1:28" ht="13.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row>
    <row r="601" spans="1:28" ht="13.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row>
    <row r="602" spans="1:28" ht="13.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row>
    <row r="603" spans="1:28" ht="13.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row>
    <row r="604" spans="1:28" ht="13.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row>
    <row r="605" spans="1:28" ht="13.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row>
    <row r="606" spans="1:28" ht="13.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row>
    <row r="607" spans="1:28" ht="13.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row>
    <row r="608" spans="1:28" ht="13.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row>
    <row r="609" spans="1:28" ht="13.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row>
    <row r="610" spans="1:28" ht="13.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row>
    <row r="611" spans="1:28" ht="13.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row>
    <row r="612" spans="1:28" ht="13.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row>
    <row r="613" spans="1:28" ht="13.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row>
    <row r="614" spans="1:28" ht="13.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row>
    <row r="615" spans="1:28" ht="13.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row>
    <row r="616" spans="1:28" ht="13.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row>
    <row r="617" spans="1:28" ht="13.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row>
    <row r="618" spans="1:28" ht="13.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row>
    <row r="619" spans="1:28" ht="13.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row>
    <row r="620" spans="1:28" ht="13.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row>
    <row r="621" spans="1:28" ht="13.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row>
    <row r="622" spans="1:28" ht="13.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row>
    <row r="623" spans="1:28" ht="13.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row>
    <row r="624" spans="1:28" ht="13.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row>
    <row r="625" spans="1:28" ht="13.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row>
    <row r="626" spans="1:28" ht="13.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row>
    <row r="627" spans="1:28" ht="13.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row>
    <row r="628" spans="1:28" ht="13.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row>
    <row r="629" spans="1:28" ht="13.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row>
    <row r="630" spans="1:28" ht="13.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row>
    <row r="631" spans="1:28" ht="13.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row>
    <row r="632" spans="1:28" ht="13.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row>
    <row r="633" spans="1:28" ht="13.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row>
    <row r="634" spans="1:28" ht="13.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row>
    <row r="635" spans="1:28" ht="13.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row>
    <row r="636" spans="1:28" ht="13.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row>
    <row r="637" spans="1:28" ht="13.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row>
    <row r="638" spans="1:28" ht="13.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row>
    <row r="639" spans="1:28" ht="13.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row>
    <row r="640" spans="1:28" ht="13.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row>
    <row r="641" spans="1:28" ht="13.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row>
    <row r="642" spans="1:28" ht="13.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row>
    <row r="643" spans="1:28" ht="13.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row>
    <row r="644" spans="1:28" ht="13.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row>
    <row r="645" spans="1:28" ht="13.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row>
    <row r="646" spans="1:28" ht="13.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row>
    <row r="647" spans="1:28" ht="13.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row>
    <row r="648" spans="1:28" ht="13.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row>
    <row r="649" spans="1:28" ht="13.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row>
    <row r="650" spans="1:28" ht="13.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row>
    <row r="651" spans="1:28" ht="13.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row>
    <row r="652" spans="1:28" ht="13.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row>
    <row r="653" spans="1:28" ht="13.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row>
    <row r="654" spans="1:28" ht="13.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row>
    <row r="655" spans="1:28" ht="13.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row>
    <row r="656" spans="1:28" ht="13.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row>
    <row r="657" spans="1:28" ht="13.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row>
    <row r="658" spans="1:28" ht="13.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row>
    <row r="659" spans="1:28" ht="13.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row>
    <row r="660" spans="1:28" ht="13.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row>
    <row r="661" spans="1:28" ht="13.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row>
    <row r="662" spans="1:28" ht="13.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row>
    <row r="663" spans="1:28" ht="13.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row>
    <row r="664" spans="1:28" ht="13.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row>
    <row r="665" spans="1:28" ht="13.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row>
    <row r="666" spans="1:28" ht="13.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row>
    <row r="667" spans="1:28" ht="13.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row>
    <row r="668" spans="1:28" ht="13.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row>
    <row r="669" spans="1:28" ht="13.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row>
    <row r="670" spans="1:28" ht="13.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row>
    <row r="671" spans="1:28" ht="13.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row>
    <row r="672" spans="1:28" ht="13.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row>
    <row r="673" spans="1:28" ht="13.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row>
    <row r="674" spans="1:28" ht="13.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row>
    <row r="675" spans="1:28" ht="13.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row>
    <row r="676" spans="1:28" ht="13.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row>
    <row r="677" spans="1:28" ht="13.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row>
    <row r="678" spans="1:28" ht="13.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row>
    <row r="679" spans="1:28" ht="13.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row>
    <row r="680" spans="1:28" ht="13.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row>
    <row r="681" spans="1:28" ht="13.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row>
    <row r="682" spans="1:28" ht="13.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row>
    <row r="683" spans="1:28" ht="13.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row>
    <row r="684" spans="1:28" ht="13.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row>
    <row r="685" spans="1:28" ht="13.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row>
    <row r="686" spans="1:28" ht="13.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row>
    <row r="687" spans="1:28" ht="13.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row>
    <row r="688" spans="1:28" ht="13.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row>
    <row r="689" spans="1:28" ht="13.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row>
    <row r="690" spans="1:28" ht="13.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row>
    <row r="691" spans="1:28" ht="13.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row>
    <row r="692" spans="1:28" ht="13.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row>
    <row r="693" spans="1:28" ht="13.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row>
    <row r="694" spans="1:28" ht="13.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row>
    <row r="695" spans="1:28" ht="13.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row>
    <row r="696" spans="1:28" ht="13.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row>
    <row r="697" spans="1:28" ht="13.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row>
    <row r="698" spans="1:28" ht="13.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row>
    <row r="699" spans="1:28" ht="13.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row>
    <row r="700" spans="1:28" ht="13.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row>
    <row r="701" spans="1:28" ht="13.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row>
    <row r="702" spans="1:28" ht="13.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row>
    <row r="703" spans="1:28" ht="13.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row>
    <row r="704" spans="1:28" ht="13.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row>
    <row r="705" spans="1:28" ht="13.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row>
    <row r="706" spans="1:28" ht="13.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row>
    <row r="707" spans="1:28" ht="13.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row>
    <row r="708" spans="1:28" ht="13.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row>
    <row r="709" spans="1:28" ht="13.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row>
    <row r="710" spans="1:28" ht="13.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row>
    <row r="711" spans="1:28" ht="13.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row>
    <row r="712" spans="1:28" ht="13.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row>
    <row r="713" spans="1:28" ht="13.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row>
    <row r="714" spans="1:28" ht="13.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row>
    <row r="715" spans="1:28" ht="13.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row>
    <row r="716" spans="1:28" ht="13.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row>
    <row r="717" spans="1:28" ht="13.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row>
    <row r="718" spans="1:28" ht="13.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row>
    <row r="719" spans="1:28" ht="13.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row>
    <row r="720" spans="1:28" ht="13.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row>
    <row r="721" spans="1:28" ht="13.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row>
    <row r="722" spans="1:28" ht="13.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row>
    <row r="723" spans="1:28" ht="13.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row>
    <row r="724" spans="1:28" ht="13.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row>
    <row r="725" spans="1:28" ht="13.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row>
    <row r="726" spans="1:28" ht="13.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row>
    <row r="727" spans="1:28" ht="13.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row>
    <row r="728" spans="1:28" ht="13.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row>
    <row r="729" spans="1:28" ht="13.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row>
    <row r="730" spans="1:28" ht="13.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row>
    <row r="731" spans="1:28" ht="13.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row>
    <row r="732" spans="1:28" ht="13.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row>
    <row r="733" spans="1:28" ht="13.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row>
    <row r="734" spans="1:28" ht="13.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row>
    <row r="735" spans="1:28" ht="13.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row>
    <row r="736" spans="1:28" ht="13.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row>
    <row r="737" spans="1:28" ht="13.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row>
    <row r="738" spans="1:28" ht="13.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row>
    <row r="739" spans="1:28" ht="13.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row>
    <row r="740" spans="1:28" ht="13.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row>
    <row r="741" spans="1:28" ht="13.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row>
    <row r="742" spans="1:28" ht="13.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row>
    <row r="743" spans="1:28" ht="13.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row>
    <row r="744" spans="1:28" ht="13.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row>
    <row r="745" spans="1:28" ht="13.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row>
    <row r="746" spans="1:28" ht="13.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row>
    <row r="747" spans="1:28" ht="13.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row>
    <row r="748" spans="1:28" ht="13.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row>
    <row r="749" spans="1:28" ht="13.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row>
    <row r="750" spans="1:28" ht="13.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row>
    <row r="751" spans="1:28" ht="13.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row>
    <row r="752" spans="1:28" ht="13.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row>
    <row r="753" spans="1:28" ht="13.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row>
    <row r="754" spans="1:28" ht="13.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row>
    <row r="755" spans="1:28" ht="13.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row>
    <row r="756" spans="1:28" ht="13.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row>
    <row r="757" spans="1:28" ht="13.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row>
    <row r="758" spans="1:28" ht="13.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row>
    <row r="759" spans="1:28" ht="13.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row>
    <row r="760" spans="1:28" ht="13.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row>
    <row r="761" spans="1:28" ht="13.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row>
    <row r="762" spans="1:28" ht="13.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row>
    <row r="763" spans="1:28" ht="13.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row>
    <row r="764" spans="1:28" ht="13.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row>
    <row r="765" spans="1:28" ht="13.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row>
    <row r="766" spans="1:28" ht="13.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row>
    <row r="767" spans="1:28" ht="13.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row>
    <row r="768" spans="1:28" ht="13.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row>
    <row r="769" spans="1:28" ht="13.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row>
    <row r="770" spans="1:28" ht="13.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row>
    <row r="771" spans="1:28" ht="13.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row>
    <row r="772" spans="1:28" ht="13.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row>
    <row r="773" spans="1:28" ht="13.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row>
    <row r="774" spans="1:28" ht="13.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row>
    <row r="775" spans="1:28" ht="13.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row>
    <row r="776" spans="1:28" ht="13.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row>
    <row r="777" spans="1:28" ht="13.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row>
    <row r="778" spans="1:28" ht="13.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row>
    <row r="779" spans="1:28" ht="13.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row>
    <row r="780" spans="1:28" ht="13.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row>
    <row r="781" spans="1:28" ht="13.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row>
    <row r="782" spans="1:28" ht="13.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row>
    <row r="783" spans="1:28" ht="13.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row>
    <row r="784" spans="1:28" ht="13.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row>
    <row r="785" spans="1:28" ht="13.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row>
    <row r="786" spans="1:28" ht="13.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row>
    <row r="787" spans="1:28" ht="13.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row>
    <row r="788" spans="1:28" ht="13.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row>
    <row r="789" spans="1:28" ht="13.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row>
    <row r="790" spans="1:28" ht="13.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row>
    <row r="791" spans="1:28" ht="13.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row>
    <row r="792" spans="1:28" ht="13.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row>
    <row r="793" spans="1:28" ht="13.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row>
    <row r="794" spans="1:28" ht="13.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row>
    <row r="795" spans="1:28" ht="13.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row>
    <row r="796" spans="1:28" ht="13.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row>
    <row r="797" spans="1:28" ht="13.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row>
    <row r="798" spans="1:28" ht="13.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row>
    <row r="799" spans="1:28" ht="13.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row>
    <row r="800" spans="1:28" ht="13.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row>
    <row r="801" spans="1:28" ht="13.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row>
    <row r="802" spans="1:28" ht="13.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row>
    <row r="803" spans="1:28" ht="13.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row>
    <row r="804" spans="1:28" ht="13.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row>
    <row r="805" spans="1:28" ht="13.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row>
    <row r="806" spans="1:28" ht="13.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row>
    <row r="807" spans="1:28" ht="13.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row>
    <row r="808" spans="1:28" ht="13.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row>
    <row r="809" spans="1:28" ht="13.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row>
    <row r="810" spans="1:28" ht="13.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row>
    <row r="811" spans="1:28" ht="13.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row>
    <row r="812" spans="1:28" ht="13.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row>
    <row r="813" spans="1:28" ht="13.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row>
    <row r="814" spans="1:28" ht="13.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row>
    <row r="815" spans="1:28" ht="13.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row>
    <row r="816" spans="1:28" ht="13.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row>
    <row r="817" spans="1:28" ht="13.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row>
    <row r="818" spans="1:28" ht="13.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row>
    <row r="819" spans="1:28" ht="13.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row>
    <row r="820" spans="1:28" ht="13.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row>
    <row r="821" spans="1:28" ht="13.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row>
    <row r="822" spans="1:28" ht="13.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row>
    <row r="823" spans="1:28" ht="13.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row>
    <row r="824" spans="1:28" ht="13.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row>
    <row r="825" spans="1:28" ht="13.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row>
    <row r="826" spans="1:28" ht="13.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row>
    <row r="827" spans="1:28" ht="13.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row>
    <row r="828" spans="1:28" ht="13.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row>
    <row r="829" spans="1:28" ht="13.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row>
    <row r="830" spans="1:28" ht="13.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row>
    <row r="831" spans="1:28" ht="13.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row>
    <row r="832" spans="1:28" ht="13.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row>
    <row r="833" spans="1:28" ht="13.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row>
    <row r="834" spans="1:28" ht="13.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row>
    <row r="835" spans="1:28" ht="13.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row>
    <row r="836" spans="1:28" ht="13.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row>
    <row r="837" spans="1:28" ht="13.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row>
    <row r="838" spans="1:28" ht="13.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row>
    <row r="839" spans="1:28" ht="13.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row>
    <row r="840" spans="1:28" ht="13.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row>
    <row r="841" spans="1:28" ht="13.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row>
    <row r="842" spans="1:28" ht="13.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row>
    <row r="843" spans="1:28" ht="13.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row>
    <row r="844" spans="1:28" ht="13.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row>
    <row r="845" spans="1:28" ht="13.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row>
    <row r="846" spans="1:28" ht="13.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row>
    <row r="847" spans="1:28" ht="13.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row>
    <row r="848" spans="1:28" ht="13.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row>
    <row r="849" spans="1:28" ht="13.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row>
    <row r="850" spans="1:28" ht="13.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row>
    <row r="851" spans="1:28" ht="13.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row>
    <row r="852" spans="1:28" ht="13.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row>
    <row r="853" spans="1:28" ht="13.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row>
    <row r="854" spans="1:28" ht="13.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row>
    <row r="855" spans="1:28" ht="13.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row>
    <row r="856" spans="1:28" ht="13.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row>
    <row r="857" spans="1:28" ht="13.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row>
    <row r="858" spans="1:28" ht="13.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row>
    <row r="859" spans="1:28" ht="13.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row>
    <row r="860" spans="1:28" ht="13.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row>
    <row r="861" spans="1:28" ht="13.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row>
    <row r="862" spans="1:28" ht="13.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row>
    <row r="863" spans="1:28" ht="13.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row>
    <row r="864" spans="1:28" ht="13.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row>
    <row r="865" spans="1:28" ht="13.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row>
    <row r="866" spans="1:28" ht="13.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row>
    <row r="867" spans="1:28" ht="13.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row>
    <row r="868" spans="1:28" ht="13.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row>
    <row r="869" spans="1:28" ht="13.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row>
    <row r="870" spans="1:28" ht="13.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row>
    <row r="871" spans="1:28" ht="13.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row>
    <row r="872" spans="1:28" ht="13.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row>
    <row r="873" spans="1:28" ht="13.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row>
    <row r="874" spans="1:28" ht="13.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row>
    <row r="875" spans="1:28" ht="13.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row>
    <row r="876" spans="1:28" ht="13.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row>
    <row r="877" spans="1:28" ht="13.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row>
    <row r="878" spans="1:28" ht="13.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row>
    <row r="879" spans="1:28" ht="13.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row>
    <row r="880" spans="1:28" ht="13.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row>
    <row r="881" spans="1:28" ht="13.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row>
    <row r="882" spans="1:28" ht="13.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row>
    <row r="883" spans="1:28" ht="13.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row>
    <row r="884" spans="1:28" ht="13.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row>
    <row r="885" spans="1:28" ht="13.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row>
    <row r="886" spans="1:28" ht="13.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row>
    <row r="887" spans="1:28" ht="13.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row>
    <row r="888" spans="1:28" ht="13.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row>
    <row r="889" spans="1:28" ht="13.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row>
    <row r="890" spans="1:28" ht="13.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row>
    <row r="891" spans="1:28" ht="13.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row>
    <row r="892" spans="1:28" ht="13.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row>
    <row r="893" spans="1:28" ht="13.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row>
    <row r="894" spans="1:28" ht="13.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row>
    <row r="895" spans="1:28" ht="13.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row>
    <row r="896" spans="1:28" ht="13.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row>
    <row r="897" spans="1:28" ht="13.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row>
    <row r="898" spans="1:28" ht="13.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row>
    <row r="899" spans="1:28" ht="13.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row>
    <row r="900" spans="1:28" ht="13.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row>
    <row r="901" spans="1:28" ht="13.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row>
    <row r="902" spans="1:28" ht="13.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row>
    <row r="903" spans="1:28" ht="13.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row>
    <row r="904" spans="1:28" ht="13.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row>
    <row r="905" spans="1:28" ht="13.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row>
    <row r="906" spans="1:28" ht="13.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row>
    <row r="907" spans="1:28" ht="13.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row>
    <row r="908" spans="1:28" ht="13.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row>
    <row r="909" spans="1:28" ht="13.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row>
    <row r="910" spans="1:28" ht="13.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row>
    <row r="911" spans="1:28" ht="13.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row>
    <row r="912" spans="1:28" ht="13.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row>
    <row r="913" spans="1:28" ht="13.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row>
    <row r="914" spans="1:28" ht="13.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row>
    <row r="915" spans="1:28" ht="13.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row>
    <row r="916" spans="1:28" ht="13.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row>
    <row r="917" spans="1:28" ht="13.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row>
    <row r="918" spans="1:28" ht="13.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row>
    <row r="919" spans="1:28" ht="13.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row>
    <row r="920" spans="1:28" ht="13.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row>
    <row r="921" spans="1:28" ht="13.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row>
    <row r="922" spans="1:28" ht="13.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row>
    <row r="923" spans="1:28" ht="13.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row>
    <row r="924" spans="1:28" ht="13.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row>
    <row r="925" spans="1:28" ht="13.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row>
    <row r="926" spans="1:28" ht="13.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row>
    <row r="927" spans="1:28" ht="13.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row>
    <row r="928" spans="1:28" ht="13.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row>
    <row r="929" spans="1:28" ht="13.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row>
    <row r="930" spans="1:28" ht="13.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row>
    <row r="931" spans="1:28" ht="13.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row>
    <row r="932" spans="1:28" ht="13.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row>
    <row r="933" spans="1:28" ht="13.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row>
    <row r="934" spans="1:28" ht="13.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row>
    <row r="935" spans="1:28" ht="13.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row>
    <row r="936" spans="1:28" ht="13.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row>
    <row r="937" spans="1:28" ht="13.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row>
    <row r="938" spans="1:28" ht="13.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row>
    <row r="939" spans="1:28" ht="13.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row>
    <row r="940" spans="1:28" ht="13.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row>
    <row r="941" spans="1:28" ht="13.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row>
    <row r="942" spans="1:28" ht="13.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row>
    <row r="943" spans="1:28" ht="13.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row>
    <row r="944" spans="1:28" ht="13.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row>
    <row r="945" spans="1:28" ht="13.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row>
    <row r="946" spans="1:28" ht="13.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row>
    <row r="947" spans="1:28" ht="13.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row>
    <row r="948" spans="1:28" ht="13.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row>
    <row r="949" spans="1:28" ht="13.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row>
    <row r="950" spans="1:28" ht="13.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row>
    <row r="951" spans="1:28" ht="13.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row>
    <row r="952" spans="1:28" ht="13.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row>
    <row r="953" spans="1:28" ht="13.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row>
    <row r="954" spans="1:28" ht="13.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row>
    <row r="955" spans="1:28" ht="13.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row>
    <row r="956" spans="1:28" ht="13.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row>
    <row r="957" spans="1:28" ht="13.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row>
    <row r="958" spans="1:28" ht="13.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row>
    <row r="959" spans="1:28" ht="13.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row>
    <row r="960" spans="1:28" ht="13.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row>
    <row r="961" spans="1:28" ht="13.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row>
    <row r="962" spans="1:28" ht="13.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row>
    <row r="963" spans="1:28" ht="13.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row>
    <row r="964" spans="1:28" ht="13.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row>
    <row r="965" spans="1:28" ht="13.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row>
    <row r="966" spans="1:28" ht="13.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row>
    <row r="967" spans="1:28" ht="13.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row>
    <row r="968" spans="1:28" ht="13.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row>
    <row r="969" spans="1:28" ht="13.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row>
    <row r="970" spans="1:28" ht="13.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row>
    <row r="971" spans="1:28" ht="13.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row>
    <row r="972" spans="1:28" ht="13.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row>
    <row r="973" spans="1:28" ht="13.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row>
    <row r="974" spans="1:28" ht="13.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row>
    <row r="975" spans="1:28" ht="13.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row>
    <row r="976" spans="1:28" ht="13.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row>
    <row r="977" spans="1:28" ht="13.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row>
    <row r="978" spans="1:28" ht="13.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row>
    <row r="979" spans="1:28" ht="13.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row>
    <row r="980" spans="1:28" ht="13.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row>
    <row r="981" spans="1:28" ht="13.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row>
    <row r="982" spans="1:28" ht="13.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row>
    <row r="983" spans="1:28" ht="13.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row>
    <row r="984" spans="1:28" ht="13.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row>
    <row r="985" spans="1:28" ht="13.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row>
    <row r="986" spans="1:28" ht="13.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row>
    <row r="987" spans="1:28" ht="13.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row>
    <row r="988" spans="1:28" ht="13.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row>
    <row r="989" spans="1:28" ht="13.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row>
    <row r="990" spans="1:28" ht="13.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row>
    <row r="991" spans="1:28" ht="13.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row>
    <row r="992" spans="1:28" ht="13.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row>
    <row r="993" spans="1:28" ht="13.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row>
    <row r="994" spans="1:28" ht="13.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row>
    <row r="995" spans="1:28" ht="13.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row>
    <row r="996" spans="1:28" ht="13.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row>
    <row r="997" spans="1:28" ht="13.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row>
    <row r="998" spans="1:28" ht="13.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row>
    <row r="999" spans="1:28" ht="13.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row>
    <row r="1000" spans="1:28" ht="13.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row>
  </sheetData>
  <mergeCells count="39">
    <mergeCell ref="E17:F17"/>
    <mergeCell ref="E18:F18"/>
    <mergeCell ref="E21:F24"/>
    <mergeCell ref="E27:F30"/>
    <mergeCell ref="E33:F34"/>
    <mergeCell ref="E37:F37"/>
    <mergeCell ref="E38:F40"/>
    <mergeCell ref="D67:F67"/>
    <mergeCell ref="D68:F68"/>
    <mergeCell ref="G44:H44"/>
    <mergeCell ref="G45:H53"/>
    <mergeCell ref="D62:F62"/>
    <mergeCell ref="G63:G71"/>
    <mergeCell ref="D64:F64"/>
    <mergeCell ref="D65:F65"/>
    <mergeCell ref="D66:F66"/>
    <mergeCell ref="D71:F71"/>
    <mergeCell ref="H148:I151"/>
    <mergeCell ref="D69:F69"/>
    <mergeCell ref="D70:F70"/>
    <mergeCell ref="E101:G101"/>
    <mergeCell ref="E102:G102"/>
    <mergeCell ref="F107:H112"/>
    <mergeCell ref="F113:H113"/>
    <mergeCell ref="D114:H114"/>
    <mergeCell ref="F118:H118"/>
    <mergeCell ref="F132:H132"/>
    <mergeCell ref="E135:H135"/>
    <mergeCell ref="H143:I143"/>
    <mergeCell ref="H144:I145"/>
    <mergeCell ref="B134:B135"/>
    <mergeCell ref="B143:B151"/>
    <mergeCell ref="B18:B39"/>
    <mergeCell ref="B43:B59"/>
    <mergeCell ref="B62:B72"/>
    <mergeCell ref="B75:B94"/>
    <mergeCell ref="B101:B102"/>
    <mergeCell ref="B105:B126"/>
    <mergeCell ref="B131:B132"/>
  </mergeCells>
  <hyperlinks>
    <hyperlink ref="C155" r:id="rId1" xr:uid="{00000000-0004-0000-0200-000000000000}"/>
  </hyperlinks>
  <pageMargins left="0.7" right="0.7" top="0.75" bottom="0.75" header="0" footer="0"/>
  <pageSetup orientation="landscape"/>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showGridLines="0" workbookViewId="0"/>
  </sheetViews>
  <sheetFormatPr defaultColWidth="12.5703125" defaultRowHeight="15" customHeight="1"/>
  <cols>
    <col min="1" max="1" width="41.42578125" customWidth="1"/>
    <col min="2" max="2" width="31.85546875" customWidth="1"/>
    <col min="3" max="5" width="51.140625" customWidth="1"/>
    <col min="6" max="6" width="117.42578125" customWidth="1"/>
    <col min="7" max="26" width="9.140625" customWidth="1"/>
  </cols>
  <sheetData>
    <row r="1" spans="1:26" ht="27" customHeight="1">
      <c r="A1" s="141" t="s">
        <v>771</v>
      </c>
      <c r="B1" s="141"/>
      <c r="C1" s="141"/>
      <c r="D1" s="141"/>
      <c r="E1" s="141"/>
      <c r="F1" s="141"/>
      <c r="G1" s="47"/>
      <c r="H1" s="47"/>
      <c r="I1" s="47"/>
      <c r="J1" s="47"/>
      <c r="K1" s="47"/>
      <c r="L1" s="47"/>
      <c r="M1" s="47"/>
      <c r="N1" s="47"/>
      <c r="O1" s="47"/>
      <c r="P1" s="47"/>
      <c r="Q1" s="47"/>
      <c r="R1" s="47"/>
      <c r="S1" s="47"/>
      <c r="T1" s="47"/>
      <c r="U1" s="47"/>
      <c r="V1" s="47"/>
      <c r="W1" s="47"/>
      <c r="X1" s="47"/>
      <c r="Y1" s="47"/>
      <c r="Z1" s="47"/>
    </row>
    <row r="2" spans="1:26" ht="27" customHeight="1">
      <c r="A2" s="84" t="s">
        <v>954</v>
      </c>
      <c r="B2" s="141"/>
      <c r="C2" s="141"/>
      <c r="D2" s="141"/>
      <c r="E2" s="141"/>
      <c r="F2" s="141"/>
      <c r="G2" s="47"/>
      <c r="H2" s="47"/>
      <c r="I2" s="47"/>
      <c r="J2" s="47"/>
      <c r="K2" s="47"/>
      <c r="L2" s="47"/>
      <c r="M2" s="47"/>
      <c r="N2" s="47"/>
      <c r="O2" s="47"/>
      <c r="P2" s="47"/>
      <c r="Q2" s="47"/>
      <c r="R2" s="47"/>
      <c r="S2" s="47"/>
      <c r="T2" s="47"/>
      <c r="U2" s="47"/>
      <c r="V2" s="47"/>
      <c r="W2" s="47"/>
      <c r="X2" s="47"/>
      <c r="Y2" s="47"/>
      <c r="Z2" s="47"/>
    </row>
    <row r="3" spans="1:26" ht="27" customHeight="1">
      <c r="A3" s="84" t="s">
        <v>955</v>
      </c>
      <c r="B3" s="141"/>
      <c r="C3" s="141"/>
      <c r="D3" s="141"/>
      <c r="E3" s="141"/>
      <c r="F3" s="141"/>
      <c r="G3" s="47"/>
      <c r="H3" s="47"/>
      <c r="I3" s="47"/>
      <c r="J3" s="47"/>
      <c r="K3" s="47"/>
      <c r="L3" s="47"/>
      <c r="M3" s="47"/>
      <c r="N3" s="47"/>
      <c r="O3" s="47"/>
      <c r="P3" s="47"/>
      <c r="Q3" s="47"/>
      <c r="R3" s="47"/>
      <c r="S3" s="47"/>
      <c r="T3" s="47"/>
      <c r="U3" s="47"/>
      <c r="V3" s="47"/>
      <c r="W3" s="47"/>
      <c r="X3" s="47"/>
      <c r="Y3" s="47"/>
      <c r="Z3" s="47"/>
    </row>
    <row r="4" spans="1:26" ht="26.25" customHeight="1">
      <c r="A4" s="209" t="s">
        <v>956</v>
      </c>
      <c r="B4" s="226"/>
      <c r="C4" s="226"/>
      <c r="D4" s="226"/>
      <c r="E4" s="226"/>
      <c r="F4" s="226"/>
      <c r="G4" s="48"/>
      <c r="H4" s="48"/>
      <c r="I4" s="48"/>
      <c r="J4" s="48"/>
      <c r="K4" s="48"/>
      <c r="L4" s="48"/>
      <c r="M4" s="47"/>
      <c r="N4" s="47"/>
      <c r="O4" s="47"/>
      <c r="P4" s="47"/>
      <c r="Q4" s="47"/>
      <c r="R4" s="47"/>
      <c r="S4" s="47"/>
      <c r="T4" s="47"/>
      <c r="U4" s="47"/>
      <c r="V4" s="47"/>
      <c r="W4" s="47"/>
      <c r="X4" s="47"/>
      <c r="Y4" s="47"/>
      <c r="Z4" s="47"/>
    </row>
    <row r="5" spans="1:26" ht="26.25" customHeight="1">
      <c r="A5" s="48"/>
      <c r="B5" s="48"/>
      <c r="C5" s="48"/>
      <c r="D5" s="48"/>
      <c r="E5" s="48"/>
      <c r="F5" s="48"/>
      <c r="G5" s="48"/>
      <c r="H5" s="48"/>
      <c r="I5" s="48"/>
      <c r="J5" s="48"/>
      <c r="K5" s="48"/>
      <c r="L5" s="48"/>
      <c r="M5" s="47"/>
      <c r="N5" s="47"/>
      <c r="O5" s="47"/>
      <c r="P5" s="47"/>
      <c r="Q5" s="47"/>
      <c r="R5" s="47"/>
      <c r="S5" s="47"/>
      <c r="T5" s="47"/>
      <c r="U5" s="47"/>
      <c r="V5" s="47"/>
      <c r="W5" s="47"/>
      <c r="X5" s="47"/>
      <c r="Y5" s="47"/>
      <c r="Z5" s="47"/>
    </row>
    <row r="6" spans="1:26" ht="42" customHeight="1">
      <c r="A6" s="49" t="s">
        <v>957</v>
      </c>
      <c r="B6" s="50" t="s">
        <v>958</v>
      </c>
      <c r="C6" s="51" t="s">
        <v>959</v>
      </c>
      <c r="D6" s="52" t="s">
        <v>960</v>
      </c>
      <c r="E6" s="142" t="s">
        <v>961</v>
      </c>
      <c r="F6" s="50" t="s">
        <v>962</v>
      </c>
      <c r="G6" s="143" t="s">
        <v>836</v>
      </c>
      <c r="H6" s="53"/>
      <c r="I6" s="53"/>
      <c r="J6" s="53"/>
      <c r="K6" s="53"/>
      <c r="L6" s="53"/>
      <c r="M6" s="53"/>
      <c r="N6" s="53"/>
      <c r="O6" s="53"/>
      <c r="P6" s="53"/>
      <c r="Q6" s="53"/>
      <c r="R6" s="53"/>
      <c r="S6" s="53"/>
      <c r="T6" s="53"/>
      <c r="U6" s="53"/>
      <c r="V6" s="53"/>
      <c r="W6" s="53"/>
      <c r="X6" s="53"/>
      <c r="Y6" s="53"/>
      <c r="Z6" s="53"/>
    </row>
    <row r="7" spans="1:26" ht="85.5" customHeight="1">
      <c r="A7" s="144" t="s">
        <v>963</v>
      </c>
      <c r="B7" s="54" t="s">
        <v>964</v>
      </c>
      <c r="C7" s="55">
        <v>280</v>
      </c>
      <c r="D7" s="55">
        <v>12.92</v>
      </c>
      <c r="E7" s="55">
        <v>11.47</v>
      </c>
      <c r="F7" s="55">
        <v>99.3</v>
      </c>
      <c r="G7" s="54" t="s">
        <v>965</v>
      </c>
      <c r="H7" s="1"/>
      <c r="I7" s="1"/>
      <c r="J7" s="1"/>
      <c r="K7" s="1"/>
      <c r="L7" s="1"/>
      <c r="M7" s="1"/>
      <c r="N7" s="1"/>
      <c r="O7" s="1"/>
      <c r="P7" s="1"/>
      <c r="Q7" s="1"/>
      <c r="R7" s="1"/>
      <c r="S7" s="1"/>
      <c r="T7" s="1"/>
      <c r="U7" s="1"/>
      <c r="V7" s="1"/>
      <c r="W7" s="1"/>
      <c r="X7" s="1"/>
      <c r="Y7" s="1"/>
      <c r="Z7" s="1"/>
    </row>
    <row r="8" spans="1:26" ht="42" customHeight="1">
      <c r="A8" s="210" t="s">
        <v>966</v>
      </c>
      <c r="B8" s="56" t="s">
        <v>967</v>
      </c>
      <c r="C8" s="55">
        <f>C7*B20</f>
        <v>6.267965030851629</v>
      </c>
      <c r="D8" s="55">
        <f>D7*B17</f>
        <v>4.4072703999999998</v>
      </c>
      <c r="E8" s="55">
        <f>E7*0.20359</f>
        <v>2.3351773000000002</v>
      </c>
      <c r="F8" s="55">
        <f>F7*B19</f>
        <v>4.6492259999999996</v>
      </c>
      <c r="G8" s="54" t="s">
        <v>968</v>
      </c>
      <c r="H8" s="1"/>
      <c r="I8" s="1"/>
      <c r="J8" s="1"/>
      <c r="K8" s="1"/>
      <c r="L8" s="1"/>
      <c r="M8" s="1"/>
      <c r="N8" s="1"/>
      <c r="O8" s="1"/>
      <c r="P8" s="1"/>
      <c r="Q8" s="1"/>
      <c r="R8" s="1"/>
      <c r="S8" s="1"/>
      <c r="T8" s="1"/>
      <c r="U8" s="1"/>
      <c r="V8" s="1"/>
      <c r="W8" s="1"/>
      <c r="X8" s="1"/>
      <c r="Y8" s="1"/>
      <c r="Z8" s="1"/>
    </row>
    <row r="9" spans="1:26" ht="42" customHeight="1">
      <c r="A9" s="229"/>
      <c r="B9" s="56" t="s">
        <v>969</v>
      </c>
      <c r="C9" s="55">
        <f t="shared" ref="C9:F9" si="0">C8*30.5</f>
        <v>191.17293344097467</v>
      </c>
      <c r="D9" s="55">
        <f t="shared" si="0"/>
        <v>134.4217472</v>
      </c>
      <c r="E9" s="55">
        <f t="shared" si="0"/>
        <v>71.22290765000001</v>
      </c>
      <c r="F9" s="55">
        <f t="shared" si="0"/>
        <v>141.80139299999999</v>
      </c>
      <c r="G9" s="54" t="s">
        <v>970</v>
      </c>
      <c r="H9" s="1"/>
      <c r="I9" s="1"/>
      <c r="J9" s="1"/>
      <c r="K9" s="1"/>
      <c r="L9" s="1"/>
      <c r="M9" s="1"/>
      <c r="N9" s="1"/>
      <c r="O9" s="1"/>
      <c r="P9" s="1"/>
      <c r="Q9" s="1"/>
      <c r="R9" s="1"/>
      <c r="S9" s="1"/>
      <c r="T9" s="1"/>
      <c r="U9" s="1"/>
      <c r="V9" s="1"/>
      <c r="W9" s="1"/>
      <c r="X9" s="1"/>
      <c r="Y9" s="1"/>
      <c r="Z9" s="1"/>
    </row>
    <row r="10" spans="1:26" ht="42" customHeight="1">
      <c r="A10" s="144" t="s">
        <v>971</v>
      </c>
      <c r="B10" s="56" t="s">
        <v>972</v>
      </c>
      <c r="C10" s="55">
        <f>'4) Household Size and FTWE'!E5</f>
        <v>4</v>
      </c>
      <c r="D10" s="55">
        <f>'4) Household Size and FTWE'!B5</f>
        <v>4</v>
      </c>
      <c r="E10" s="55">
        <f>'4) Household Size and FTWE'!C5</f>
        <v>4</v>
      </c>
      <c r="F10" s="55">
        <f>'4) Household Size and FTWE'!D5</f>
        <v>5</v>
      </c>
      <c r="G10" s="54" t="s">
        <v>973</v>
      </c>
      <c r="H10" s="1"/>
      <c r="I10" s="1"/>
      <c r="J10" s="1"/>
      <c r="K10" s="1"/>
      <c r="L10" s="1"/>
      <c r="M10" s="1"/>
      <c r="N10" s="1"/>
      <c r="O10" s="1"/>
      <c r="P10" s="1"/>
      <c r="Q10" s="1"/>
      <c r="R10" s="1"/>
      <c r="S10" s="1"/>
      <c r="T10" s="1"/>
      <c r="U10" s="1"/>
      <c r="V10" s="1"/>
      <c r="W10" s="1"/>
      <c r="X10" s="1"/>
      <c r="Y10" s="1"/>
      <c r="Z10" s="1"/>
    </row>
    <row r="11" spans="1:26" ht="42" customHeight="1">
      <c r="A11" s="144" t="s">
        <v>974</v>
      </c>
      <c r="B11" s="56" t="s">
        <v>975</v>
      </c>
      <c r="C11" s="57">
        <f t="shared" ref="C11:F11" si="1">C9*C10</f>
        <v>764.6917337638987</v>
      </c>
      <c r="D11" s="57">
        <f t="shared" si="1"/>
        <v>537.68698879999999</v>
      </c>
      <c r="E11" s="57">
        <f t="shared" si="1"/>
        <v>284.89163060000004</v>
      </c>
      <c r="F11" s="57">
        <f t="shared" si="1"/>
        <v>709.00696499999992</v>
      </c>
      <c r="G11" s="54" t="s">
        <v>976</v>
      </c>
      <c r="H11" s="1"/>
      <c r="I11" s="1"/>
      <c r="J11" s="1"/>
      <c r="K11" s="1"/>
      <c r="L11" s="1"/>
      <c r="M11" s="1"/>
      <c r="N11" s="1"/>
      <c r="O11" s="1"/>
      <c r="P11" s="1"/>
      <c r="Q11" s="1"/>
      <c r="R11" s="1"/>
      <c r="S11" s="1"/>
      <c r="T11" s="1"/>
      <c r="U11" s="1"/>
      <c r="V11" s="1"/>
      <c r="W11" s="1"/>
      <c r="X11" s="1"/>
      <c r="Y11" s="1"/>
      <c r="Z11" s="1"/>
    </row>
    <row r="12" spans="1:26" ht="36" customHeight="1">
      <c r="A12" s="144" t="s">
        <v>977</v>
      </c>
      <c r="B12" s="56" t="s">
        <v>978</v>
      </c>
      <c r="C12" s="58">
        <v>2024</v>
      </c>
      <c r="D12" s="58">
        <v>2022</v>
      </c>
      <c r="E12" s="58">
        <v>2022</v>
      </c>
      <c r="F12" s="58">
        <v>2022</v>
      </c>
      <c r="G12" s="54"/>
      <c r="H12" s="1"/>
      <c r="I12" s="1"/>
      <c r="J12" s="1"/>
      <c r="K12" s="1"/>
      <c r="L12" s="1"/>
      <c r="M12" s="1"/>
      <c r="N12" s="1"/>
      <c r="O12" s="1"/>
      <c r="P12" s="1"/>
      <c r="Q12" s="1"/>
      <c r="R12" s="1"/>
      <c r="S12" s="1"/>
      <c r="T12" s="1"/>
      <c r="U12" s="1"/>
      <c r="V12" s="1"/>
      <c r="W12" s="1"/>
      <c r="X12" s="1"/>
      <c r="Y12" s="1"/>
      <c r="Z12" s="1"/>
    </row>
    <row r="13" spans="1:26" ht="55.5" customHeight="1">
      <c r="A13" s="144" t="s">
        <v>979</v>
      </c>
      <c r="B13" s="59"/>
      <c r="D13" s="60" t="s">
        <v>980</v>
      </c>
      <c r="E13" s="60" t="s">
        <v>981</v>
      </c>
      <c r="F13" s="60" t="s">
        <v>982</v>
      </c>
      <c r="G13" s="61" t="s">
        <v>983</v>
      </c>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62"/>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45" t="s">
        <v>984</v>
      </c>
      <c r="C16" s="1"/>
      <c r="D16" s="1"/>
      <c r="E16" s="1"/>
      <c r="F16" s="1"/>
      <c r="G16" s="1"/>
      <c r="H16" s="1"/>
      <c r="I16" s="1"/>
      <c r="J16" s="1"/>
      <c r="K16" s="1"/>
      <c r="L16" s="1"/>
      <c r="M16" s="1"/>
      <c r="N16" s="1"/>
      <c r="O16" s="1"/>
      <c r="P16" s="1"/>
      <c r="Q16" s="1"/>
      <c r="R16" s="1"/>
      <c r="S16" s="1"/>
      <c r="T16" s="1"/>
      <c r="U16" s="1"/>
      <c r="V16" s="1"/>
      <c r="W16" s="1"/>
      <c r="X16" s="1"/>
      <c r="Y16" s="1"/>
      <c r="Z16" s="1"/>
    </row>
    <row r="17" spans="1:26" ht="23.25" customHeight="1">
      <c r="A17" s="63" t="s">
        <v>985</v>
      </c>
      <c r="B17" s="64">
        <v>0.34111999999999998</v>
      </c>
      <c r="C17" s="1"/>
      <c r="D17" s="1"/>
      <c r="E17" s="1"/>
      <c r="F17" s="1"/>
      <c r="G17" s="1"/>
      <c r="H17" s="1"/>
      <c r="I17" s="1"/>
      <c r="J17" s="1"/>
      <c r="K17" s="1"/>
      <c r="L17" s="1"/>
      <c r="M17" s="1"/>
      <c r="N17" s="1"/>
      <c r="O17" s="1"/>
      <c r="P17" s="1"/>
      <c r="Q17" s="1"/>
      <c r="R17" s="1"/>
      <c r="S17" s="1"/>
      <c r="T17" s="1"/>
      <c r="U17" s="1"/>
      <c r="V17" s="1"/>
      <c r="W17" s="1"/>
      <c r="X17" s="1"/>
      <c r="Y17" s="1"/>
      <c r="Z17" s="1"/>
    </row>
    <row r="18" spans="1:26" ht="23.25" customHeight="1">
      <c r="A18" s="65" t="s">
        <v>986</v>
      </c>
      <c r="B18" s="64">
        <v>0.20358999999999999</v>
      </c>
      <c r="C18" s="1"/>
      <c r="D18" s="1"/>
      <c r="E18" s="1"/>
      <c r="F18" s="1"/>
      <c r="G18" s="1"/>
      <c r="H18" s="1"/>
      <c r="I18" s="1"/>
      <c r="J18" s="1"/>
      <c r="K18" s="1"/>
      <c r="L18" s="1"/>
      <c r="M18" s="1"/>
      <c r="N18" s="1"/>
      <c r="O18" s="1"/>
      <c r="P18" s="1"/>
      <c r="Q18" s="1"/>
      <c r="R18" s="1"/>
      <c r="S18" s="1"/>
      <c r="T18" s="1"/>
      <c r="U18" s="1"/>
      <c r="V18" s="1"/>
      <c r="W18" s="1"/>
      <c r="X18" s="1"/>
      <c r="Y18" s="1"/>
      <c r="Z18" s="1"/>
    </row>
    <row r="19" spans="1:26" ht="23.25" customHeight="1">
      <c r="A19" s="65" t="s">
        <v>987</v>
      </c>
      <c r="B19" s="121">
        <v>4.6820000000000001E-2</v>
      </c>
      <c r="C19" s="1"/>
      <c r="D19" s="1"/>
      <c r="E19" s="1"/>
      <c r="F19" s="1"/>
      <c r="G19" s="1"/>
      <c r="H19" s="1"/>
      <c r="I19" s="1"/>
      <c r="J19" s="1"/>
      <c r="K19" s="1"/>
      <c r="L19" s="1"/>
      <c r="M19" s="1"/>
      <c r="N19" s="1"/>
      <c r="O19" s="1"/>
      <c r="P19" s="1"/>
      <c r="Q19" s="1"/>
      <c r="R19" s="1"/>
      <c r="S19" s="1"/>
      <c r="T19" s="1"/>
      <c r="U19" s="1"/>
      <c r="V19" s="1"/>
      <c r="W19" s="1"/>
      <c r="X19" s="1"/>
      <c r="Y19" s="1"/>
      <c r="Z19" s="1"/>
    </row>
    <row r="20" spans="1:26">
      <c r="A20" s="65" t="s">
        <v>988</v>
      </c>
      <c r="B20" s="121">
        <f>1/(42.9*1.0767/1.034)</f>
        <v>2.2385589395898676E-2</v>
      </c>
      <c r="C20" s="66"/>
      <c r="D20" s="1"/>
      <c r="E20" s="1"/>
      <c r="F20" s="1"/>
      <c r="G20" s="1"/>
      <c r="H20" s="1"/>
      <c r="I20" s="1"/>
      <c r="J20" s="1"/>
      <c r="K20" s="1"/>
      <c r="L20" s="1"/>
      <c r="M20" s="1"/>
      <c r="N20" s="1"/>
      <c r="O20" s="1"/>
      <c r="P20" s="1"/>
      <c r="Q20" s="1"/>
      <c r="R20" s="1"/>
      <c r="S20" s="1"/>
      <c r="T20" s="1"/>
      <c r="U20" s="1"/>
      <c r="V20" s="1"/>
      <c r="W20" s="1"/>
      <c r="X20" s="1"/>
      <c r="Y20" s="1"/>
      <c r="Z20" s="1"/>
    </row>
    <row r="21" spans="1:26" ht="29.25" customHeight="1">
      <c r="A21" s="65" t="s">
        <v>989</v>
      </c>
      <c r="B21" s="211" t="s">
        <v>990</v>
      </c>
      <c r="C21" s="247"/>
      <c r="D21" s="247"/>
      <c r="E21" s="247"/>
      <c r="F21" s="230"/>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48" customHeight="1">
      <c r="A23" s="65" t="s">
        <v>991</v>
      </c>
      <c r="B23" s="212" t="s">
        <v>992</v>
      </c>
      <c r="C23" s="247"/>
      <c r="D23" s="247"/>
      <c r="E23" s="247"/>
      <c r="F23" s="230"/>
      <c r="G23" s="67"/>
      <c r="H23" s="67"/>
      <c r="I23" s="67"/>
      <c r="J23" s="67"/>
      <c r="K23" s="67"/>
      <c r="L23" s="67"/>
      <c r="M23" s="67"/>
      <c r="N23" s="67"/>
      <c r="O23" s="67"/>
      <c r="P23" s="67"/>
      <c r="Q23" s="67"/>
      <c r="R23" s="67"/>
      <c r="S23" s="67"/>
      <c r="T23" s="67"/>
      <c r="U23" s="67"/>
      <c r="V23" s="67"/>
      <c r="W23" s="67"/>
      <c r="X23" s="67"/>
      <c r="Y23" s="67"/>
      <c r="Z23" s="67"/>
    </row>
    <row r="24" spans="1:26" ht="15.75" customHeight="1">
      <c r="A24" s="1"/>
      <c r="B24" s="53"/>
      <c r="C24" s="53"/>
      <c r="D24" s="53"/>
      <c r="E24" s="53"/>
      <c r="F24" s="53"/>
      <c r="G24" s="1"/>
      <c r="H24" s="1"/>
      <c r="I24" s="1"/>
      <c r="J24" s="1"/>
      <c r="K24" s="1"/>
      <c r="L24" s="1"/>
      <c r="M24" s="1"/>
      <c r="N24" s="1"/>
      <c r="O24" s="1"/>
      <c r="P24" s="1"/>
      <c r="Q24" s="1"/>
      <c r="R24" s="1"/>
      <c r="S24" s="1"/>
      <c r="T24" s="1"/>
      <c r="U24" s="1"/>
      <c r="V24" s="1"/>
      <c r="W24" s="1"/>
      <c r="X24" s="1"/>
      <c r="Y24" s="1"/>
      <c r="Z24" s="1"/>
    </row>
    <row r="25" spans="1:26" ht="15.75" customHeight="1">
      <c r="A25" s="1"/>
      <c r="B25" s="53"/>
      <c r="C25" s="53"/>
      <c r="D25" s="53"/>
      <c r="E25" s="53"/>
      <c r="F25" s="53"/>
      <c r="G25" s="1"/>
      <c r="H25" s="1"/>
      <c r="I25" s="1"/>
      <c r="J25" s="1"/>
      <c r="K25" s="1"/>
      <c r="L25" s="1"/>
      <c r="M25" s="1"/>
      <c r="N25" s="1"/>
      <c r="O25" s="1"/>
      <c r="P25" s="1"/>
      <c r="Q25" s="1"/>
      <c r="R25" s="1"/>
      <c r="S25" s="1"/>
      <c r="T25" s="1"/>
      <c r="U25" s="1"/>
      <c r="V25" s="1"/>
      <c r="W25" s="1"/>
      <c r="X25" s="1"/>
      <c r="Y25" s="1"/>
      <c r="Z25" s="1"/>
    </row>
    <row r="26" spans="1:26" ht="15.75" customHeight="1">
      <c r="A26" s="1"/>
      <c r="B26" s="53"/>
      <c r="C26" s="53"/>
      <c r="D26" s="53"/>
      <c r="E26" s="53"/>
      <c r="F26" s="53"/>
      <c r="G26" s="1"/>
      <c r="H26" s="1"/>
      <c r="I26" s="1"/>
      <c r="J26" s="1"/>
      <c r="K26" s="1"/>
      <c r="L26" s="1"/>
      <c r="M26" s="1"/>
      <c r="N26" s="1"/>
      <c r="O26" s="1"/>
      <c r="P26" s="1"/>
      <c r="Q26" s="1"/>
      <c r="R26" s="1"/>
      <c r="S26" s="1"/>
      <c r="T26" s="1"/>
      <c r="U26" s="1"/>
      <c r="V26" s="1"/>
      <c r="W26" s="1"/>
      <c r="X26" s="1"/>
      <c r="Y26" s="1"/>
      <c r="Z26" s="1"/>
    </row>
    <row r="27" spans="1:26" ht="15.75" customHeight="1">
      <c r="A27" s="1"/>
      <c r="B27" s="53"/>
      <c r="C27" s="53"/>
      <c r="D27" s="53"/>
      <c r="E27" s="53"/>
      <c r="F27" s="53"/>
      <c r="G27" s="1"/>
      <c r="H27" s="1"/>
      <c r="I27" s="1"/>
      <c r="J27" s="1"/>
      <c r="K27" s="1"/>
      <c r="L27" s="1"/>
      <c r="M27" s="1"/>
      <c r="N27" s="1"/>
      <c r="O27" s="1"/>
      <c r="P27" s="1"/>
      <c r="Q27" s="1"/>
      <c r="R27" s="1"/>
      <c r="S27" s="1"/>
      <c r="T27" s="1"/>
      <c r="U27" s="1"/>
      <c r="V27" s="1"/>
      <c r="W27" s="1"/>
      <c r="X27" s="1"/>
      <c r="Y27" s="1"/>
      <c r="Z27" s="1"/>
    </row>
    <row r="28" spans="1:26" ht="15.75" customHeight="1">
      <c r="A28" s="1"/>
      <c r="B28" s="53"/>
      <c r="C28" s="53"/>
      <c r="D28" s="53"/>
      <c r="E28" s="53"/>
      <c r="F28" s="53"/>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A4:F4"/>
    <mergeCell ref="A8:A9"/>
    <mergeCell ref="B21:F21"/>
    <mergeCell ref="B23:F23"/>
  </mergeCells>
  <hyperlinks>
    <hyperlink ref="D13" r:id="rId1" xr:uid="{00000000-0004-0000-0300-000000000000}"/>
    <hyperlink ref="E13" r:id="rId2" xr:uid="{00000000-0004-0000-0300-000001000000}"/>
    <hyperlink ref="F13" r:id="rId3" xr:uid="{00000000-0004-0000-0300-000002000000}"/>
    <hyperlink ref="B21" r:id="rId4" xr:uid="{00000000-0004-0000-0300-000003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showGridLines="0" workbookViewId="0"/>
  </sheetViews>
  <sheetFormatPr defaultColWidth="12.5703125" defaultRowHeight="15" customHeight="1"/>
  <cols>
    <col min="1" max="1" width="39.85546875" customWidth="1"/>
    <col min="2" max="4" width="16.140625" customWidth="1"/>
    <col min="5" max="7" width="12" customWidth="1"/>
    <col min="8" max="28" width="9.140625" customWidth="1"/>
  </cols>
  <sheetData>
    <row r="1" spans="1:28" ht="13.5" customHeight="1">
      <c r="A1" s="141" t="s">
        <v>771</v>
      </c>
      <c r="B1" s="141"/>
      <c r="C1" s="141"/>
      <c r="D1" s="141"/>
      <c r="E1" s="141"/>
      <c r="F1" s="141"/>
      <c r="G1" s="141"/>
      <c r="H1" s="141"/>
      <c r="I1" s="141"/>
      <c r="J1" s="141"/>
      <c r="K1" s="141"/>
      <c r="L1" s="141"/>
      <c r="M1" s="141"/>
      <c r="N1" s="141"/>
      <c r="O1" s="141"/>
      <c r="P1" s="141"/>
      <c r="Q1" s="82"/>
      <c r="R1" s="82"/>
      <c r="S1" s="82"/>
      <c r="T1" s="82"/>
      <c r="U1" s="82"/>
      <c r="V1" s="82"/>
      <c r="W1" s="82"/>
      <c r="X1" s="82"/>
      <c r="Y1" s="82"/>
      <c r="Z1" s="82"/>
      <c r="AA1" s="82"/>
      <c r="AB1" s="82"/>
    </row>
    <row r="2" spans="1:28" ht="13.5" customHeight="1">
      <c r="A2" s="68" t="s">
        <v>993</v>
      </c>
      <c r="B2" s="141"/>
      <c r="C2" s="141"/>
      <c r="D2" s="141"/>
      <c r="E2" s="141"/>
      <c r="F2" s="141"/>
      <c r="G2" s="141"/>
      <c r="H2" s="141"/>
      <c r="I2" s="141"/>
      <c r="J2" s="141"/>
      <c r="K2" s="141"/>
      <c r="L2" s="141"/>
      <c r="M2" s="141"/>
      <c r="N2" s="141"/>
      <c r="O2" s="141"/>
      <c r="P2" s="141"/>
      <c r="Q2" s="82"/>
      <c r="R2" s="82"/>
      <c r="S2" s="82"/>
      <c r="T2" s="82"/>
      <c r="U2" s="82"/>
      <c r="V2" s="82"/>
      <c r="W2" s="82"/>
      <c r="X2" s="82"/>
      <c r="Y2" s="82"/>
      <c r="Z2" s="82"/>
      <c r="AA2" s="82"/>
      <c r="AB2" s="82"/>
    </row>
    <row r="3" spans="1:28" ht="13.5" customHeight="1">
      <c r="A3" s="96"/>
      <c r="B3" s="96"/>
      <c r="C3" s="96"/>
      <c r="D3" s="96"/>
      <c r="E3" s="96"/>
      <c r="F3" s="96"/>
      <c r="G3" s="96"/>
      <c r="H3" s="82"/>
      <c r="I3" s="82"/>
      <c r="J3" s="82"/>
      <c r="K3" s="82"/>
      <c r="L3" s="82"/>
      <c r="M3" s="82"/>
      <c r="N3" s="82"/>
      <c r="O3" s="82"/>
      <c r="P3" s="82"/>
      <c r="Q3" s="82"/>
      <c r="R3" s="82"/>
      <c r="S3" s="82"/>
      <c r="T3" s="82"/>
      <c r="U3" s="82"/>
      <c r="V3" s="82"/>
      <c r="W3" s="82"/>
      <c r="X3" s="82"/>
      <c r="Y3" s="82"/>
      <c r="Z3" s="82"/>
      <c r="AA3" s="82"/>
      <c r="AB3" s="82"/>
    </row>
    <row r="4" spans="1:28" ht="17.25" customHeight="1">
      <c r="A4" s="69" t="s">
        <v>957</v>
      </c>
      <c r="B4" s="146" t="s">
        <v>985</v>
      </c>
      <c r="C4" s="146" t="s">
        <v>994</v>
      </c>
      <c r="D4" s="70" t="s">
        <v>995</v>
      </c>
      <c r="E4" s="71" t="s">
        <v>996</v>
      </c>
      <c r="F4" s="71" t="s">
        <v>997</v>
      </c>
      <c r="G4" s="71" t="s">
        <v>998</v>
      </c>
      <c r="H4" s="82"/>
      <c r="I4" s="82"/>
      <c r="J4" s="82"/>
      <c r="K4" s="82"/>
      <c r="L4" s="82"/>
      <c r="M4" s="82"/>
      <c r="N4" s="82"/>
      <c r="O4" s="82"/>
      <c r="P4" s="82"/>
      <c r="Q4" s="82"/>
      <c r="R4" s="82"/>
      <c r="S4" s="82"/>
      <c r="T4" s="82"/>
      <c r="U4" s="82"/>
      <c r="V4" s="82"/>
      <c r="W4" s="82"/>
      <c r="X4" s="82"/>
      <c r="Y4" s="82"/>
      <c r="Z4" s="82"/>
      <c r="AA4" s="82"/>
      <c r="AB4" s="82"/>
    </row>
    <row r="5" spans="1:28" ht="16.5" customHeight="1">
      <c r="A5" s="72" t="s">
        <v>999</v>
      </c>
      <c r="B5" s="58">
        <v>4</v>
      </c>
      <c r="C5" s="58">
        <v>4</v>
      </c>
      <c r="D5" s="58">
        <v>5</v>
      </c>
      <c r="E5" s="58">
        <v>4</v>
      </c>
      <c r="F5" s="58">
        <v>3</v>
      </c>
      <c r="G5" s="58">
        <v>4</v>
      </c>
      <c r="H5" s="82" t="s">
        <v>1000</v>
      </c>
      <c r="I5" s="82"/>
      <c r="J5" s="82"/>
      <c r="K5" s="82"/>
      <c r="L5" s="82"/>
      <c r="M5" s="82"/>
      <c r="N5" s="82"/>
      <c r="O5" s="82"/>
      <c r="P5" s="82"/>
      <c r="Q5" s="82"/>
      <c r="R5" s="82"/>
      <c r="S5" s="82"/>
      <c r="T5" s="82"/>
      <c r="U5" s="82"/>
      <c r="V5" s="82"/>
      <c r="W5" s="82"/>
      <c r="X5" s="82"/>
      <c r="Y5" s="82"/>
      <c r="Z5" s="82"/>
      <c r="AA5" s="82"/>
      <c r="AB5" s="82"/>
    </row>
    <row r="6" spans="1:28" ht="16.5" customHeight="1">
      <c r="A6" s="72" t="s">
        <v>928</v>
      </c>
      <c r="B6" s="58">
        <v>2</v>
      </c>
      <c r="C6" s="58">
        <v>2</v>
      </c>
      <c r="D6" s="58">
        <v>2</v>
      </c>
      <c r="E6" s="58">
        <v>2</v>
      </c>
      <c r="F6" s="58">
        <v>2</v>
      </c>
      <c r="G6" s="58">
        <v>2</v>
      </c>
      <c r="H6" s="82" t="s">
        <v>1001</v>
      </c>
      <c r="I6" s="82"/>
      <c r="J6" s="82"/>
      <c r="K6" s="82"/>
      <c r="L6" s="82"/>
      <c r="M6" s="82"/>
      <c r="N6" s="82"/>
      <c r="O6" s="82"/>
      <c r="P6" s="82"/>
      <c r="Q6" s="82"/>
      <c r="R6" s="82"/>
      <c r="S6" s="82"/>
      <c r="T6" s="82"/>
      <c r="U6" s="82"/>
      <c r="V6" s="82"/>
      <c r="W6" s="82"/>
      <c r="X6" s="82"/>
      <c r="Y6" s="82"/>
      <c r="Z6" s="82"/>
      <c r="AA6" s="82"/>
      <c r="AB6" s="82"/>
    </row>
    <row r="7" spans="1:28" ht="16.5" customHeight="1">
      <c r="A7" s="72" t="s">
        <v>1002</v>
      </c>
      <c r="B7" s="58">
        <f t="shared" ref="B7:D7" si="0">B5-B6</f>
        <v>2</v>
      </c>
      <c r="C7" s="58">
        <f t="shared" si="0"/>
        <v>2</v>
      </c>
      <c r="D7" s="58">
        <f t="shared" si="0"/>
        <v>3</v>
      </c>
      <c r="E7" s="58">
        <v>2</v>
      </c>
      <c r="F7" s="58">
        <v>1</v>
      </c>
      <c r="G7" s="58">
        <f>G5-G6</f>
        <v>2</v>
      </c>
      <c r="H7" s="82" t="s">
        <v>1003</v>
      </c>
      <c r="I7" s="82"/>
      <c r="J7" s="82"/>
      <c r="K7" s="82"/>
      <c r="L7" s="82"/>
      <c r="M7" s="82"/>
      <c r="N7" s="82"/>
      <c r="O7" s="82"/>
      <c r="P7" s="82"/>
      <c r="Q7" s="82"/>
      <c r="R7" s="82"/>
      <c r="S7" s="82"/>
      <c r="T7" s="82"/>
      <c r="U7" s="82"/>
      <c r="V7" s="82"/>
      <c r="W7" s="82"/>
      <c r="X7" s="82"/>
      <c r="Y7" s="82"/>
      <c r="Z7" s="82"/>
      <c r="AA7" s="82"/>
      <c r="AB7" s="82"/>
    </row>
    <row r="8" spans="1:28" ht="16.5" customHeight="1">
      <c r="A8" s="147" t="s">
        <v>1004</v>
      </c>
      <c r="B8" s="55">
        <v>1.78</v>
      </c>
      <c r="C8" s="55">
        <v>1.71</v>
      </c>
      <c r="D8" s="55">
        <v>1.65</v>
      </c>
      <c r="E8" s="55">
        <v>1.7</v>
      </c>
      <c r="F8" s="55">
        <v>1.74</v>
      </c>
      <c r="G8" s="55">
        <v>1.74</v>
      </c>
      <c r="H8" s="82" t="s">
        <v>1005</v>
      </c>
      <c r="I8" s="82"/>
      <c r="J8" s="82"/>
      <c r="K8" s="82"/>
      <c r="L8" s="82"/>
      <c r="M8" s="82"/>
      <c r="N8" s="82"/>
      <c r="O8" s="82"/>
      <c r="P8" s="82"/>
      <c r="Q8" s="82"/>
      <c r="R8" s="82"/>
      <c r="S8" s="82"/>
      <c r="T8" s="82"/>
      <c r="U8" s="82"/>
      <c r="V8" s="82"/>
      <c r="W8" s="82"/>
      <c r="X8" s="82"/>
      <c r="Y8" s="82"/>
      <c r="Z8" s="82"/>
      <c r="AA8" s="82"/>
      <c r="AB8" s="82"/>
    </row>
    <row r="9" spans="1:28" ht="13.5" customHeight="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row>
    <row r="10" spans="1:28" ht="409.5" customHeight="1">
      <c r="A10" s="213" t="s">
        <v>991</v>
      </c>
      <c r="B10" s="214" t="s">
        <v>1006</v>
      </c>
      <c r="C10" s="226"/>
      <c r="D10" s="226"/>
      <c r="E10" s="226"/>
      <c r="F10" s="226"/>
      <c r="G10" s="226"/>
      <c r="H10" s="226"/>
      <c r="I10" s="226"/>
      <c r="J10" s="226"/>
      <c r="K10" s="226"/>
      <c r="L10" s="226"/>
      <c r="M10" s="226"/>
      <c r="N10" s="226"/>
      <c r="O10" s="226"/>
      <c r="P10" s="226"/>
      <c r="Q10" s="82"/>
      <c r="R10" s="82"/>
      <c r="S10" s="82"/>
      <c r="T10" s="82"/>
      <c r="U10" s="82"/>
      <c r="V10" s="82"/>
      <c r="W10" s="82"/>
      <c r="X10" s="82"/>
      <c r="Y10" s="82"/>
      <c r="Z10" s="82"/>
      <c r="AA10" s="82"/>
      <c r="AB10" s="82"/>
    </row>
    <row r="11" spans="1:28" ht="13.5" customHeight="1">
      <c r="A11" s="226"/>
      <c r="B11" s="226"/>
      <c r="C11" s="227"/>
      <c r="D11" s="227"/>
      <c r="E11" s="227"/>
      <c r="F11" s="227"/>
      <c r="G11" s="227"/>
      <c r="H11" s="227"/>
      <c r="I11" s="227"/>
      <c r="J11" s="227"/>
      <c r="K11" s="227"/>
      <c r="L11" s="227"/>
      <c r="M11" s="227"/>
      <c r="N11" s="227"/>
      <c r="O11" s="227"/>
      <c r="P11" s="227"/>
      <c r="Q11" s="82"/>
      <c r="R11" s="82"/>
      <c r="S11" s="82"/>
      <c r="T11" s="82"/>
      <c r="U11" s="82"/>
      <c r="V11" s="82"/>
      <c r="W11" s="82"/>
      <c r="X11" s="82"/>
      <c r="Y11" s="82"/>
      <c r="Z11" s="82"/>
      <c r="AA11" s="82"/>
      <c r="AB11" s="82"/>
    </row>
    <row r="12" spans="1:28" ht="13.5" customHeight="1">
      <c r="A12" s="226"/>
      <c r="B12" s="226"/>
      <c r="C12" s="227"/>
      <c r="D12" s="227"/>
      <c r="E12" s="227"/>
      <c r="F12" s="227"/>
      <c r="G12" s="227"/>
      <c r="H12" s="227"/>
      <c r="I12" s="227"/>
      <c r="J12" s="227"/>
      <c r="K12" s="227"/>
      <c r="L12" s="227"/>
      <c r="M12" s="227"/>
      <c r="N12" s="227"/>
      <c r="O12" s="227"/>
      <c r="P12" s="227"/>
      <c r="Q12" s="82"/>
      <c r="R12" s="82"/>
      <c r="S12" s="82"/>
      <c r="T12" s="82"/>
      <c r="U12" s="82"/>
      <c r="V12" s="82"/>
      <c r="W12" s="82"/>
      <c r="X12" s="82"/>
      <c r="Y12" s="82"/>
      <c r="Z12" s="82"/>
      <c r="AA12" s="82"/>
      <c r="AB12" s="82"/>
    </row>
    <row r="13" spans="1:28" ht="13.5" customHeight="1">
      <c r="A13" s="226"/>
      <c r="B13" s="226"/>
      <c r="C13" s="227"/>
      <c r="D13" s="227"/>
      <c r="E13" s="227"/>
      <c r="F13" s="227"/>
      <c r="G13" s="227"/>
      <c r="H13" s="227"/>
      <c r="I13" s="227"/>
      <c r="J13" s="227"/>
      <c r="K13" s="227"/>
      <c r="L13" s="227"/>
      <c r="M13" s="227"/>
      <c r="N13" s="227"/>
      <c r="O13" s="227"/>
      <c r="P13" s="227"/>
      <c r="Q13" s="82"/>
      <c r="R13" s="82"/>
      <c r="S13" s="82"/>
      <c r="T13" s="82"/>
      <c r="U13" s="82"/>
      <c r="V13" s="82"/>
      <c r="W13" s="82"/>
      <c r="X13" s="82"/>
      <c r="Y13" s="82"/>
      <c r="Z13" s="82"/>
      <c r="AA13" s="82"/>
      <c r="AB13" s="82"/>
    </row>
    <row r="14" spans="1:28" ht="13.5" customHeight="1">
      <c r="A14" s="82"/>
      <c r="B14" s="148"/>
      <c r="C14" s="148"/>
      <c r="D14" s="148"/>
      <c r="E14" s="148"/>
      <c r="F14" s="148"/>
      <c r="G14" s="148"/>
      <c r="H14" s="82"/>
      <c r="I14" s="82"/>
      <c r="J14" s="82"/>
      <c r="K14" s="82"/>
      <c r="L14" s="82"/>
      <c r="M14" s="82"/>
      <c r="N14" s="82"/>
      <c r="O14" s="82"/>
      <c r="P14" s="82"/>
      <c r="Q14" s="82"/>
      <c r="R14" s="82"/>
      <c r="S14" s="82"/>
      <c r="T14" s="82"/>
      <c r="U14" s="82"/>
      <c r="V14" s="82"/>
      <c r="W14" s="82"/>
      <c r="X14" s="82"/>
      <c r="Y14" s="82"/>
      <c r="Z14" s="82"/>
      <c r="AA14" s="82"/>
      <c r="AB14" s="82"/>
    </row>
    <row r="15" spans="1:28" ht="13.5" customHeight="1">
      <c r="A15" s="82"/>
      <c r="B15" s="148"/>
      <c r="C15" s="148"/>
      <c r="D15" s="148"/>
      <c r="E15" s="148"/>
      <c r="F15" s="148"/>
      <c r="G15" s="148"/>
      <c r="H15" s="82"/>
      <c r="I15" s="82"/>
      <c r="J15" s="82"/>
      <c r="K15" s="82"/>
      <c r="L15" s="82"/>
      <c r="M15" s="82"/>
      <c r="N15" s="82"/>
      <c r="O15" s="82"/>
      <c r="P15" s="82"/>
      <c r="Q15" s="82"/>
      <c r="R15" s="82"/>
      <c r="S15" s="82"/>
      <c r="T15" s="82"/>
      <c r="U15" s="82"/>
      <c r="V15" s="82"/>
      <c r="W15" s="82"/>
      <c r="X15" s="82"/>
      <c r="Y15" s="82"/>
      <c r="Z15" s="82"/>
      <c r="AA15" s="82"/>
      <c r="AB15" s="82"/>
    </row>
    <row r="16" spans="1:28" ht="13.5" customHeight="1">
      <c r="A16" s="82"/>
      <c r="B16" s="148"/>
      <c r="C16" s="148"/>
      <c r="D16" s="148"/>
      <c r="E16" s="148"/>
      <c r="F16" s="148"/>
      <c r="G16" s="148"/>
      <c r="H16" s="82"/>
      <c r="I16" s="82"/>
      <c r="J16" s="82"/>
      <c r="K16" s="82"/>
      <c r="L16" s="82"/>
      <c r="M16" s="82"/>
      <c r="N16" s="82"/>
      <c r="O16" s="82"/>
      <c r="P16" s="82"/>
      <c r="Q16" s="82"/>
      <c r="R16" s="82"/>
      <c r="S16" s="82"/>
      <c r="T16" s="82"/>
      <c r="U16" s="82"/>
      <c r="V16" s="82"/>
      <c r="W16" s="82"/>
      <c r="X16" s="82"/>
      <c r="Y16" s="82"/>
      <c r="Z16" s="82"/>
      <c r="AA16" s="82"/>
      <c r="AB16" s="82"/>
    </row>
    <row r="17" spans="1:28" ht="13.5" customHeight="1">
      <c r="A17" s="82"/>
      <c r="B17" s="148"/>
      <c r="C17" s="148"/>
      <c r="D17" s="148"/>
      <c r="E17" s="148"/>
      <c r="F17" s="148"/>
      <c r="G17" s="148"/>
      <c r="H17" s="82"/>
      <c r="I17" s="82"/>
      <c r="J17" s="82"/>
      <c r="K17" s="82"/>
      <c r="L17" s="82"/>
      <c r="M17" s="82"/>
      <c r="N17" s="82"/>
      <c r="O17" s="82"/>
      <c r="P17" s="82"/>
      <c r="Q17" s="82"/>
      <c r="R17" s="82"/>
      <c r="S17" s="82"/>
      <c r="T17" s="82"/>
      <c r="U17" s="82"/>
      <c r="V17" s="82"/>
      <c r="W17" s="82"/>
      <c r="X17" s="82"/>
      <c r="Y17" s="82"/>
      <c r="Z17" s="82"/>
      <c r="AA17" s="82"/>
      <c r="AB17" s="82"/>
    </row>
    <row r="18" spans="1:28" ht="13.5"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row>
    <row r="19" spans="1:28" ht="13.5" customHeight="1">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row>
    <row r="20" spans="1:28" ht="13.5"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row>
    <row r="21" spans="1:28" ht="13.5" customHeight="1">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row>
    <row r="22" spans="1:28" ht="13.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row>
    <row r="23" spans="1:28" ht="13.5" customHeight="1">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row>
    <row r="24" spans="1:28" ht="13.5"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row>
    <row r="25" spans="1:28" ht="13.5"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row>
    <row r="26" spans="1:28" ht="13.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row>
    <row r="27" spans="1:28" ht="13.5"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row>
    <row r="28" spans="1:28" ht="13.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row>
    <row r="29" spans="1:28" ht="13.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row>
    <row r="30" spans="1:28" ht="13.5"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row>
    <row r="31" spans="1:28" ht="13.5" customHeight="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row>
    <row r="32" spans="1:28" ht="13.5" customHeight="1">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row>
    <row r="33" spans="1:28" ht="13.5" customHeight="1">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row>
    <row r="34" spans="1:28" ht="13.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row>
    <row r="35" spans="1:28" ht="13.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row>
    <row r="36" spans="1:28" ht="13.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row>
    <row r="37" spans="1:28" ht="13.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row>
    <row r="38" spans="1:28" ht="13.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row>
    <row r="39" spans="1:28" ht="13.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row>
    <row r="40" spans="1:28" ht="13.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row>
    <row r="41" spans="1:28" ht="13.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row>
    <row r="42" spans="1:28" ht="13.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row>
    <row r="43" spans="1:28" ht="13.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row>
    <row r="44" spans="1:28" ht="13.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row>
    <row r="45" spans="1:28" ht="13.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row>
    <row r="46" spans="1:28" ht="13.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row>
    <row r="47" spans="1:28" ht="13.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row>
    <row r="48" spans="1:28" ht="13.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row>
    <row r="49" spans="1:28" ht="13.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row>
    <row r="50" spans="1:28" ht="13.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row>
    <row r="51" spans="1:28" ht="13.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row>
    <row r="52" spans="1:28" ht="13.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row>
    <row r="53" spans="1:28" ht="13.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row>
    <row r="54" spans="1:28" ht="13.5" customHeight="1">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row>
    <row r="55" spans="1:28" ht="13.5" customHeight="1">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row>
    <row r="56" spans="1:28" ht="13.5" customHeight="1">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row>
    <row r="57" spans="1:28" ht="13.5" customHeight="1">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row>
    <row r="58" spans="1:28" ht="13.5"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row>
    <row r="59" spans="1:28" ht="13.5" customHeight="1">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row>
    <row r="60" spans="1:28" ht="13.5" customHeight="1">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row>
    <row r="61" spans="1:28" ht="13.5" customHeight="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row>
    <row r="62" spans="1:28" ht="13.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row>
    <row r="63" spans="1:28" ht="13.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row>
    <row r="64" spans="1:28" ht="13.5"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row>
    <row r="65" spans="1:28" ht="13.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row>
    <row r="66" spans="1:28" ht="13.5" customHeight="1">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row>
    <row r="67" spans="1:28" ht="13.5"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row>
    <row r="68" spans="1:28" ht="13.5" customHeight="1">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row>
    <row r="69" spans="1:28" ht="13.5" customHeight="1">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row>
    <row r="70" spans="1:28" ht="13.5" customHeight="1">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row>
    <row r="71" spans="1:28" ht="13.5" customHeight="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row>
    <row r="72" spans="1:28" ht="13.5" customHeight="1">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row>
    <row r="73" spans="1:28" ht="13.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row>
    <row r="74" spans="1:28" ht="13.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row>
    <row r="75" spans="1:28" ht="13.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row>
    <row r="76" spans="1:28" ht="13.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row>
    <row r="77" spans="1:28" ht="13.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row>
    <row r="78" spans="1:28" ht="13.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row>
    <row r="79" spans="1:28" ht="13.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row>
    <row r="80" spans="1:28" ht="13.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row>
    <row r="81" spans="1:28" ht="13.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row>
    <row r="82" spans="1:28" ht="13.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row>
    <row r="83" spans="1:28" ht="13.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row>
    <row r="84" spans="1:28" ht="13.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row>
    <row r="85" spans="1:28" ht="13.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row>
    <row r="86" spans="1:28" ht="13.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row>
    <row r="87" spans="1:28" ht="13.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row>
    <row r="88" spans="1:28" ht="13.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row>
    <row r="89" spans="1:28" ht="13.5" customHeight="1">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row>
    <row r="90" spans="1:28" ht="13.5" customHeight="1">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row>
    <row r="91" spans="1:28" ht="13.5" customHeight="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row>
    <row r="92" spans="1:28" ht="13.5" customHeight="1">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row>
    <row r="93" spans="1:28" ht="13.5" customHeight="1">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row>
    <row r="94" spans="1:28" ht="13.5"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row>
    <row r="95" spans="1:28" ht="13.5" customHeight="1">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row>
    <row r="96" spans="1:28" ht="13.5" customHeight="1">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row>
    <row r="97" spans="1:28" ht="13.5" customHeight="1">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row>
    <row r="98" spans="1:28" ht="13.5" customHeight="1">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row>
    <row r="99" spans="1:28" ht="13.5" customHeight="1">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row>
    <row r="100" spans="1:28" ht="13.5" customHeight="1">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row>
    <row r="101" spans="1:28" ht="13.5" customHeight="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row>
    <row r="102" spans="1:28" ht="13.5" customHeight="1">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row>
    <row r="103" spans="1:28" ht="13.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row>
    <row r="104" spans="1:28" ht="13.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row>
    <row r="105" spans="1:28" ht="13.5" customHeight="1">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row>
    <row r="106" spans="1:28" ht="13.5" customHeight="1">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row>
    <row r="107" spans="1:28" ht="13.5" customHeight="1">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row>
    <row r="108" spans="1:28" ht="13.5" customHeight="1">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row>
    <row r="109" spans="1:28" ht="13.5" customHeight="1">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row>
    <row r="110" spans="1:28" ht="13.5" customHeight="1">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row>
    <row r="111" spans="1:28" ht="13.5" customHeight="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row>
    <row r="112" spans="1:28" ht="13.5" customHeight="1">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row>
    <row r="113" spans="1:28" ht="13.5" customHeight="1">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row>
    <row r="114" spans="1:28" ht="13.5" customHeight="1">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row>
    <row r="115" spans="1:28" ht="13.5" customHeight="1">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row>
    <row r="116" spans="1:28" ht="13.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row>
    <row r="117" spans="1:28" ht="13.5" customHeight="1">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row>
    <row r="118" spans="1:28" ht="13.5" customHeight="1">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row>
    <row r="119" spans="1:28" ht="13.5" customHeight="1">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row>
    <row r="120" spans="1:28" ht="13.5" customHeight="1">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row>
    <row r="121" spans="1:28" ht="13.5" customHeight="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row>
    <row r="122" spans="1:28" ht="13.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row>
    <row r="123" spans="1:28" ht="13.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row>
    <row r="124" spans="1:28" ht="13.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row>
    <row r="125" spans="1:28" ht="13.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row>
    <row r="126" spans="1:28" ht="13.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row>
    <row r="127" spans="1:28" ht="13.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row>
    <row r="128" spans="1:28" ht="13.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row>
    <row r="129" spans="1:28" ht="13.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row>
    <row r="130" spans="1:28" ht="13.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row>
    <row r="131" spans="1:28" ht="13.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row>
    <row r="132" spans="1:28" ht="13.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row>
    <row r="133" spans="1:28" ht="13.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row>
    <row r="134" spans="1:28" ht="13.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row>
    <row r="135" spans="1:28" ht="13.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row>
    <row r="136" spans="1:28" ht="13.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row>
    <row r="137" spans="1:28" ht="13.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row>
    <row r="138" spans="1:28" ht="13.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row>
    <row r="139" spans="1:28" ht="13.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row>
    <row r="140" spans="1:28" ht="13.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row>
    <row r="141" spans="1:28" ht="13.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row>
    <row r="142" spans="1:28" ht="13.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row>
    <row r="143" spans="1:28" ht="13.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row>
    <row r="144" spans="1:28" ht="13.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row>
    <row r="145" spans="1:28" ht="13.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row>
    <row r="146" spans="1:28" ht="13.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row>
    <row r="147" spans="1:28" ht="13.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row>
    <row r="148" spans="1:28" ht="13.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row>
    <row r="149" spans="1:28" ht="13.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row>
    <row r="150" spans="1:28" ht="13.5"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row>
    <row r="151" spans="1:28" ht="13.5" customHeight="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row>
    <row r="152" spans="1:28" ht="13.5" customHeight="1">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row>
    <row r="153" spans="1:28" ht="13.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row>
    <row r="154" spans="1:28" ht="13.5" customHeight="1">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row>
    <row r="155" spans="1:28" ht="13.5" customHeight="1">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row>
    <row r="156" spans="1:28" ht="13.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row>
    <row r="157" spans="1:28" ht="13.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row>
    <row r="158" spans="1:28" ht="13.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row>
    <row r="159" spans="1:28" ht="13.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row>
    <row r="160" spans="1:28" ht="13.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row>
    <row r="161" spans="1:28" ht="13.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row>
    <row r="162" spans="1:28" ht="13.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row>
    <row r="163" spans="1:28" ht="13.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row>
    <row r="164" spans="1:28" ht="13.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row>
    <row r="165" spans="1:28" ht="13.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row>
    <row r="166" spans="1:28" ht="13.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row>
    <row r="167" spans="1:28" ht="13.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row>
    <row r="168" spans="1:28" ht="13.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row>
    <row r="169" spans="1:28" ht="13.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row>
    <row r="170" spans="1:28" ht="13.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row>
    <row r="171" spans="1:28" ht="13.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row>
    <row r="172" spans="1:28" ht="13.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row>
    <row r="173" spans="1:28" ht="13.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row>
    <row r="174" spans="1:28" ht="13.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row>
    <row r="175" spans="1:28" ht="13.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row>
    <row r="176" spans="1:28" ht="13.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row>
    <row r="177" spans="1:28" ht="13.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row>
    <row r="178" spans="1:28" ht="13.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row>
    <row r="179" spans="1:28" ht="13.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row>
    <row r="180" spans="1:28" ht="13.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row>
    <row r="181" spans="1:28" ht="13.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row>
    <row r="182" spans="1:28" ht="13.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row>
    <row r="183" spans="1:28" ht="13.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row>
    <row r="184" spans="1:28" ht="13.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row>
    <row r="185" spans="1:28" ht="13.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row>
    <row r="186" spans="1:28" ht="13.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row>
    <row r="187" spans="1:28" ht="13.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row>
    <row r="188" spans="1:28" ht="13.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row>
    <row r="189" spans="1:28" ht="13.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row>
    <row r="190" spans="1:28" ht="13.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row>
    <row r="191" spans="1:28" ht="13.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row>
    <row r="192" spans="1:28" ht="13.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row>
    <row r="193" spans="1:28" ht="13.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row>
    <row r="194" spans="1:28" ht="13.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row>
    <row r="195" spans="1:28" ht="13.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row>
    <row r="196" spans="1:28" ht="13.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row>
    <row r="197" spans="1:28" ht="13.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row>
    <row r="198" spans="1:28" ht="13.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row>
    <row r="199" spans="1:28" ht="13.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row>
    <row r="200" spans="1:28" ht="13.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row>
    <row r="201" spans="1:28" ht="13.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row>
    <row r="202" spans="1:28" ht="13.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row>
    <row r="203" spans="1:28" ht="13.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row>
    <row r="204" spans="1:28" ht="13.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row>
    <row r="205" spans="1:28" ht="13.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row>
    <row r="206" spans="1:28" ht="13.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row>
    <row r="207" spans="1:28" ht="13.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row>
    <row r="208" spans="1:28" ht="13.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row>
    <row r="209" spans="1:28" ht="13.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row>
    <row r="210" spans="1:28" ht="13.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row>
    <row r="211" spans="1:28" ht="13.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row>
    <row r="212" spans="1:28" ht="13.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row>
    <row r="213" spans="1:28" ht="13.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row>
    <row r="214" spans="1:28" ht="13.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row>
    <row r="215" spans="1:28" ht="13.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row>
    <row r="216" spans="1:28" ht="13.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row>
    <row r="217" spans="1:28" ht="13.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row>
    <row r="218" spans="1:28" ht="13.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row>
    <row r="219" spans="1:28" ht="13.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row>
    <row r="220" spans="1:28" ht="13.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row>
    <row r="221" spans="1:28" ht="13.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row>
    <row r="222" spans="1:28" ht="13.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row>
    <row r="223" spans="1:28" ht="13.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row>
    <row r="224" spans="1:28" ht="13.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row>
    <row r="225" spans="1:28" ht="13.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row>
    <row r="226" spans="1:28" ht="13.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row>
    <row r="227" spans="1:28" ht="13.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row>
    <row r="228" spans="1:28" ht="13.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row>
    <row r="229" spans="1:28" ht="13.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row>
    <row r="230" spans="1:28" ht="13.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row>
    <row r="231" spans="1:28" ht="13.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row>
    <row r="232" spans="1:28" ht="13.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row>
    <row r="233" spans="1:28" ht="13.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row>
    <row r="234" spans="1:28" ht="13.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row>
    <row r="235" spans="1:28" ht="13.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row>
    <row r="236" spans="1:28" ht="13.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row>
    <row r="237" spans="1:28" ht="13.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row>
    <row r="238" spans="1:28" ht="13.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row>
    <row r="239" spans="1:28" ht="13.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row>
    <row r="240" spans="1:28" ht="13.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row>
    <row r="241" spans="1:28" ht="13.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row>
    <row r="242" spans="1:28" ht="13.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row>
    <row r="243" spans="1:28" ht="13.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row>
    <row r="244" spans="1:28" ht="13.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row>
    <row r="245" spans="1:28" ht="13.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row>
    <row r="246" spans="1:28" ht="13.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row>
    <row r="247" spans="1:28" ht="13.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row>
    <row r="248" spans="1:28" ht="13.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row>
    <row r="249" spans="1:28" ht="13.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row>
    <row r="250" spans="1:28" ht="13.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row>
    <row r="251" spans="1:28" ht="13.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row>
    <row r="252" spans="1:28" ht="13.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row>
    <row r="253" spans="1:28" ht="13.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row>
    <row r="254" spans="1:28" ht="13.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row>
    <row r="255" spans="1:28" ht="13.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row>
    <row r="256" spans="1:28" ht="13.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row>
    <row r="257" spans="1:28" ht="13.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row>
    <row r="258" spans="1:28" ht="13.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row>
    <row r="259" spans="1:28" ht="13.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row>
    <row r="260" spans="1:28" ht="13.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row>
    <row r="261" spans="1:28" ht="13.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row>
    <row r="262" spans="1:28" ht="13.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row>
    <row r="263" spans="1:28" ht="13.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row>
    <row r="264" spans="1:28" ht="13.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row>
    <row r="265" spans="1:28" ht="13.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row>
    <row r="266" spans="1:28" ht="13.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row>
    <row r="267" spans="1:28" ht="13.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row>
    <row r="268" spans="1:28" ht="13.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row>
    <row r="269" spans="1:28" ht="13.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row>
    <row r="270" spans="1:28" ht="13.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row>
    <row r="271" spans="1:28" ht="13.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row>
    <row r="272" spans="1:28" ht="13.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row>
    <row r="273" spans="1:28" ht="13.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row>
    <row r="274" spans="1:28" ht="13.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row>
    <row r="275" spans="1:28" ht="13.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row>
    <row r="276" spans="1:28" ht="13.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row>
    <row r="277" spans="1:28" ht="13.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row>
    <row r="278" spans="1:28" ht="13.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row>
    <row r="279" spans="1:28" ht="13.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row>
    <row r="280" spans="1:28" ht="13.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row>
    <row r="281" spans="1:28" ht="13.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row>
    <row r="282" spans="1:28" ht="13.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row>
    <row r="283" spans="1:28" ht="13.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row>
    <row r="284" spans="1:28" ht="13.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row>
    <row r="285" spans="1:28" ht="13.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row>
    <row r="286" spans="1:28" ht="13.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row>
    <row r="287" spans="1:28" ht="13.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row>
    <row r="288" spans="1:28" ht="13.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row>
    <row r="289" spans="1:28" ht="13.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row>
    <row r="290" spans="1:28" ht="13.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row>
    <row r="291" spans="1:28" ht="13.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row>
    <row r="292" spans="1:28" ht="13.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row>
    <row r="293" spans="1:28" ht="13.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row>
    <row r="294" spans="1:28" ht="13.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row>
    <row r="295" spans="1:28" ht="13.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row>
    <row r="296" spans="1:28" ht="13.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row>
    <row r="297" spans="1:28" ht="13.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row>
    <row r="298" spans="1:28" ht="13.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row>
    <row r="299" spans="1:28" ht="13.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row>
    <row r="300" spans="1:28" ht="13.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row>
    <row r="301" spans="1:28" ht="13.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row>
    <row r="302" spans="1:28" ht="13.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row>
    <row r="303" spans="1:28" ht="13.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row>
    <row r="304" spans="1:28" ht="13.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row>
    <row r="305" spans="1:28" ht="13.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row>
    <row r="306" spans="1:28" ht="13.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row>
    <row r="307" spans="1:28" ht="13.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row>
    <row r="308" spans="1:28" ht="13.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row>
    <row r="309" spans="1:28" ht="13.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row>
    <row r="310" spans="1:28" ht="13.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row>
    <row r="311" spans="1:28" ht="13.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row>
    <row r="312" spans="1:28" ht="13.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row>
    <row r="313" spans="1:28" ht="13.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row>
    <row r="314" spans="1:28" ht="13.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row>
    <row r="315" spans="1:28" ht="13.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row>
    <row r="316" spans="1:28" ht="13.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row>
    <row r="317" spans="1:28" ht="13.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row>
    <row r="318" spans="1:28" ht="13.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row>
    <row r="319" spans="1:28" ht="13.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row>
    <row r="320" spans="1:28" ht="13.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row>
    <row r="321" spans="1:28" ht="13.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row>
    <row r="322" spans="1:28" ht="13.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row>
    <row r="323" spans="1:28" ht="13.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row>
    <row r="324" spans="1:28" ht="13.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row>
    <row r="325" spans="1:28" ht="13.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row>
    <row r="326" spans="1:28" ht="13.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row>
    <row r="327" spans="1:28" ht="13.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row>
    <row r="328" spans="1:28" ht="13.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row>
    <row r="329" spans="1:28" ht="13.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row>
    <row r="330" spans="1:28" ht="13.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row>
    <row r="331" spans="1:28" ht="13.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row>
    <row r="332" spans="1:28" ht="13.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row>
    <row r="333" spans="1:28" ht="13.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row>
    <row r="334" spans="1:28" ht="13.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row>
    <row r="335" spans="1:28" ht="13.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row>
    <row r="336" spans="1:28" ht="13.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row>
    <row r="337" spans="1:28" ht="13.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row>
    <row r="338" spans="1:28" ht="13.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row>
    <row r="339" spans="1:28" ht="13.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row>
    <row r="340" spans="1:28" ht="13.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row>
    <row r="341" spans="1:28" ht="13.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row>
    <row r="342" spans="1:28" ht="13.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row>
    <row r="343" spans="1:28" ht="13.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row>
    <row r="344" spans="1:28" ht="13.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row>
    <row r="345" spans="1:28" ht="13.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row>
    <row r="346" spans="1:28" ht="13.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row>
    <row r="347" spans="1:28" ht="13.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row>
    <row r="348" spans="1:28" ht="13.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row>
    <row r="349" spans="1:28" ht="13.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row>
    <row r="350" spans="1:28" ht="13.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row>
    <row r="351" spans="1:28" ht="13.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row>
    <row r="352" spans="1:28" ht="13.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row>
    <row r="353" spans="1:28" ht="13.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row>
    <row r="354" spans="1:28" ht="13.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row>
    <row r="355" spans="1:28" ht="13.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row>
    <row r="356" spans="1:28" ht="13.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row>
    <row r="357" spans="1:28" ht="13.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row>
    <row r="358" spans="1:28" ht="13.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row>
    <row r="359" spans="1:28" ht="13.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row>
    <row r="360" spans="1:28" ht="13.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row>
    <row r="361" spans="1:28" ht="13.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row>
    <row r="362" spans="1:28" ht="13.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row>
    <row r="363" spans="1:28" ht="13.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row>
    <row r="364" spans="1:28" ht="13.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row>
    <row r="365" spans="1:28" ht="13.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row>
    <row r="366" spans="1:28" ht="13.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row>
    <row r="367" spans="1:28" ht="13.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row>
    <row r="368" spans="1:28" ht="13.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row>
    <row r="369" spans="1:28" ht="13.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row>
    <row r="370" spans="1:28" ht="13.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row>
    <row r="371" spans="1:28" ht="13.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row>
    <row r="372" spans="1:28" ht="13.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row>
    <row r="373" spans="1:28" ht="13.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row>
    <row r="374" spans="1:28" ht="13.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row>
    <row r="375" spans="1:28" ht="13.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row>
    <row r="376" spans="1:28" ht="13.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row>
    <row r="377" spans="1:28" ht="13.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row>
    <row r="378" spans="1:28" ht="13.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row>
    <row r="379" spans="1:28" ht="13.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row>
    <row r="380" spans="1:28" ht="13.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row>
    <row r="381" spans="1:28" ht="13.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row>
    <row r="382" spans="1:28" ht="13.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row>
    <row r="383" spans="1:28" ht="13.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row>
    <row r="384" spans="1:28" ht="13.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row>
    <row r="385" spans="1:28" ht="13.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row>
    <row r="386" spans="1:28" ht="13.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row>
    <row r="387" spans="1:28" ht="13.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row>
    <row r="388" spans="1:28" ht="13.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row>
    <row r="389" spans="1:28" ht="13.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row>
    <row r="390" spans="1:28" ht="13.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row>
    <row r="391" spans="1:28" ht="13.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row>
    <row r="392" spans="1:28" ht="13.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row>
    <row r="393" spans="1:28" ht="13.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row>
    <row r="394" spans="1:28" ht="13.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row>
    <row r="395" spans="1:28" ht="13.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row>
    <row r="396" spans="1:28" ht="13.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row>
    <row r="397" spans="1:28" ht="13.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row>
    <row r="398" spans="1:28" ht="13.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row>
    <row r="399" spans="1:28" ht="13.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row>
    <row r="400" spans="1:28" ht="13.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row>
    <row r="401" spans="1:28" ht="13.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row>
    <row r="402" spans="1:28" ht="13.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row>
    <row r="403" spans="1:28" ht="13.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row>
    <row r="404" spans="1:28" ht="13.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row>
    <row r="405" spans="1:28" ht="13.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row>
    <row r="406" spans="1:28" ht="13.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row>
    <row r="407" spans="1:28" ht="13.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row>
    <row r="408" spans="1:28" ht="13.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row>
    <row r="409" spans="1:28" ht="13.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row>
    <row r="410" spans="1:28" ht="13.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row>
    <row r="411" spans="1:28" ht="13.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row>
    <row r="412" spans="1:28" ht="13.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row>
    <row r="413" spans="1:28" ht="13.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row>
    <row r="414" spans="1:28" ht="13.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row>
    <row r="415" spans="1:28" ht="13.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row>
    <row r="416" spans="1:28" ht="13.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row>
    <row r="417" spans="1:28" ht="13.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row>
    <row r="418" spans="1:28" ht="13.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row>
    <row r="419" spans="1:28" ht="13.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row>
    <row r="420" spans="1:28" ht="13.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row>
    <row r="421" spans="1:28" ht="13.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row>
    <row r="422" spans="1:28" ht="13.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row>
    <row r="423" spans="1:28" ht="13.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row>
    <row r="424" spans="1:28" ht="13.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row>
    <row r="425" spans="1:28" ht="13.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row>
    <row r="426" spans="1:28" ht="13.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row>
    <row r="427" spans="1:28" ht="13.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row>
    <row r="428" spans="1:28" ht="13.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row>
    <row r="429" spans="1:28" ht="13.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row>
    <row r="430" spans="1:28" ht="13.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row>
    <row r="431" spans="1:28" ht="13.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row>
    <row r="432" spans="1:28" ht="13.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row>
    <row r="433" spans="1:28" ht="13.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row>
    <row r="434" spans="1:28" ht="13.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row>
    <row r="435" spans="1:28" ht="13.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row>
    <row r="436" spans="1:28" ht="13.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row>
    <row r="437" spans="1:28" ht="13.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row>
    <row r="438" spans="1:28" ht="13.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row>
    <row r="439" spans="1:28" ht="13.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row>
    <row r="440" spans="1:28" ht="13.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row>
    <row r="441" spans="1:28" ht="13.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row>
    <row r="442" spans="1:28" ht="13.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row>
    <row r="443" spans="1:28" ht="13.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row>
    <row r="444" spans="1:28" ht="13.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row>
    <row r="445" spans="1:28" ht="13.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row>
    <row r="446" spans="1:28" ht="13.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row>
    <row r="447" spans="1:28" ht="13.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row>
    <row r="448" spans="1:28" ht="13.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row>
    <row r="449" spans="1:28" ht="13.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row>
    <row r="450" spans="1:28" ht="13.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row>
    <row r="451" spans="1:28" ht="13.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row>
    <row r="452" spans="1:28" ht="13.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row>
    <row r="453" spans="1:28" ht="13.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row>
    <row r="454" spans="1:28" ht="13.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row>
    <row r="455" spans="1:28" ht="13.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row>
    <row r="456" spans="1:28" ht="13.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row>
    <row r="457" spans="1:28" ht="13.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row>
    <row r="458" spans="1:28" ht="13.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row>
    <row r="459" spans="1:28" ht="13.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row>
    <row r="460" spans="1:28" ht="13.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row>
    <row r="461" spans="1:28" ht="13.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row>
    <row r="462" spans="1:28" ht="13.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row>
    <row r="463" spans="1:28" ht="13.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row>
    <row r="464" spans="1:28" ht="13.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row>
    <row r="465" spans="1:28" ht="13.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row>
    <row r="466" spans="1:28" ht="13.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row>
    <row r="467" spans="1:28" ht="13.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row>
    <row r="468" spans="1:28" ht="13.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row>
    <row r="469" spans="1:28" ht="13.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row>
    <row r="470" spans="1:28" ht="13.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row>
    <row r="471" spans="1:28" ht="13.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row>
    <row r="472" spans="1:28" ht="13.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row>
    <row r="473" spans="1:28" ht="13.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row>
    <row r="474" spans="1:28" ht="13.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row>
    <row r="475" spans="1:28" ht="13.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row>
    <row r="476" spans="1:28" ht="13.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row>
    <row r="477" spans="1:28" ht="13.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row>
    <row r="478" spans="1:28" ht="13.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row>
    <row r="479" spans="1:28" ht="13.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row>
    <row r="480" spans="1:28" ht="13.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row>
    <row r="481" spans="1:28" ht="13.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row>
    <row r="482" spans="1:28" ht="13.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row>
    <row r="483" spans="1:28" ht="13.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row>
    <row r="484" spans="1:28" ht="13.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row>
    <row r="485" spans="1:28" ht="13.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row>
    <row r="486" spans="1:28" ht="13.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row>
    <row r="487" spans="1:28" ht="13.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row>
    <row r="488" spans="1:28" ht="13.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row>
    <row r="489" spans="1:28" ht="13.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row>
    <row r="490" spans="1:28" ht="13.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row>
    <row r="491" spans="1:28" ht="13.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row>
    <row r="492" spans="1:28" ht="13.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row>
    <row r="493" spans="1:28" ht="13.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row>
    <row r="494" spans="1:28" ht="13.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row>
    <row r="495" spans="1:28" ht="13.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row>
    <row r="496" spans="1:28" ht="13.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row>
    <row r="497" spans="1:28" ht="13.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row>
    <row r="498" spans="1:28" ht="13.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row>
    <row r="499" spans="1:28" ht="13.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row>
    <row r="500" spans="1:28" ht="13.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row>
    <row r="501" spans="1:28" ht="13.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row>
    <row r="502" spans="1:28" ht="13.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row>
    <row r="503" spans="1:28" ht="13.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row>
    <row r="504" spans="1:28" ht="13.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row>
    <row r="505" spans="1:28" ht="13.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row>
    <row r="506" spans="1:28" ht="13.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row>
    <row r="507" spans="1:28" ht="13.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row>
    <row r="508" spans="1:28" ht="13.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row>
    <row r="509" spans="1:28" ht="13.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row>
    <row r="510" spans="1:28" ht="13.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row>
    <row r="511" spans="1:28" ht="13.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row>
    <row r="512" spans="1:28" ht="13.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row>
    <row r="513" spans="1:28" ht="13.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row>
    <row r="514" spans="1:28" ht="13.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row>
    <row r="515" spans="1:28" ht="13.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row>
    <row r="516" spans="1:28" ht="13.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row>
    <row r="517" spans="1:28" ht="13.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row>
    <row r="518" spans="1:28" ht="13.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row>
    <row r="519" spans="1:28" ht="13.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row>
    <row r="520" spans="1:28" ht="13.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row>
    <row r="521" spans="1:28" ht="13.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row>
    <row r="522" spans="1:28" ht="13.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row>
    <row r="523" spans="1:28" ht="13.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row>
    <row r="524" spans="1:28" ht="13.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row>
    <row r="525" spans="1:28" ht="13.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row>
    <row r="526" spans="1:28" ht="13.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row>
    <row r="527" spans="1:28" ht="13.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row>
    <row r="528" spans="1:28" ht="13.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row>
    <row r="529" spans="1:28" ht="13.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row>
    <row r="530" spans="1:28" ht="13.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row>
    <row r="531" spans="1:28" ht="13.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row>
    <row r="532" spans="1:28" ht="13.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row>
    <row r="533" spans="1:28" ht="13.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row>
    <row r="534" spans="1:28" ht="13.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row>
    <row r="535" spans="1:28" ht="13.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row>
    <row r="536" spans="1:28" ht="13.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row>
    <row r="537" spans="1:28" ht="13.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row>
    <row r="538" spans="1:28" ht="13.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row>
    <row r="539" spans="1:28" ht="13.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row>
    <row r="540" spans="1:28" ht="13.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row>
    <row r="541" spans="1:28" ht="13.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row>
    <row r="542" spans="1:28" ht="13.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row>
    <row r="543" spans="1:28" ht="13.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row>
    <row r="544" spans="1:28" ht="13.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row>
    <row r="545" spans="1:28" ht="13.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row>
    <row r="546" spans="1:28" ht="13.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row>
    <row r="547" spans="1:28" ht="13.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row>
    <row r="548" spans="1:28" ht="13.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row>
    <row r="549" spans="1:28" ht="13.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row>
    <row r="550" spans="1:28" ht="13.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row>
    <row r="551" spans="1:28" ht="13.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row>
    <row r="552" spans="1:28" ht="13.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row>
    <row r="553" spans="1:28" ht="13.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row>
    <row r="554" spans="1:28" ht="13.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row>
    <row r="555" spans="1:28" ht="13.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row>
    <row r="556" spans="1:28" ht="13.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row>
    <row r="557" spans="1:28" ht="13.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row>
    <row r="558" spans="1:28" ht="13.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row>
    <row r="559" spans="1:28" ht="13.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row>
    <row r="560" spans="1:28" ht="13.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row>
    <row r="561" spans="1:28" ht="13.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row>
    <row r="562" spans="1:28" ht="13.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row>
    <row r="563" spans="1:28" ht="13.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row>
    <row r="564" spans="1:28" ht="13.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row>
    <row r="565" spans="1:28" ht="13.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row>
    <row r="566" spans="1:28" ht="13.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row>
    <row r="567" spans="1:28" ht="13.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row>
    <row r="568" spans="1:28" ht="13.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row>
    <row r="569" spans="1:28" ht="13.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row>
    <row r="570" spans="1:28" ht="13.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row>
    <row r="571" spans="1:28" ht="13.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row>
    <row r="572" spans="1:28" ht="13.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row>
    <row r="573" spans="1:28" ht="13.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row>
    <row r="574" spans="1:28" ht="13.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row>
    <row r="575" spans="1:28" ht="13.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row>
    <row r="576" spans="1:28" ht="13.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row>
    <row r="577" spans="1:28" ht="13.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row>
    <row r="578" spans="1:28" ht="13.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row>
    <row r="579" spans="1:28" ht="13.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row>
    <row r="580" spans="1:28" ht="13.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row>
    <row r="581" spans="1:28" ht="13.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row>
    <row r="582" spans="1:28" ht="13.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row>
    <row r="583" spans="1:28" ht="13.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row>
    <row r="584" spans="1:28" ht="13.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row>
    <row r="585" spans="1:28" ht="13.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row>
    <row r="586" spans="1:28" ht="13.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row>
    <row r="587" spans="1:28" ht="13.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row>
    <row r="588" spans="1:28" ht="13.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row>
    <row r="589" spans="1:28" ht="13.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row>
    <row r="590" spans="1:28" ht="13.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row>
    <row r="591" spans="1:28" ht="13.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row>
    <row r="592" spans="1:28" ht="13.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row>
    <row r="593" spans="1:28" ht="13.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row>
    <row r="594" spans="1:28" ht="13.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row>
    <row r="595" spans="1:28" ht="13.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row>
    <row r="596" spans="1:28" ht="13.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row>
    <row r="597" spans="1:28" ht="13.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row>
    <row r="598" spans="1:28" ht="13.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row>
    <row r="599" spans="1:28" ht="13.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row>
    <row r="600" spans="1:28" ht="13.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row>
    <row r="601" spans="1:28" ht="13.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row>
    <row r="602" spans="1:28" ht="13.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row>
    <row r="603" spans="1:28" ht="13.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row>
    <row r="604" spans="1:28" ht="13.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row>
    <row r="605" spans="1:28" ht="13.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row>
    <row r="606" spans="1:28" ht="13.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row>
    <row r="607" spans="1:28" ht="13.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row>
    <row r="608" spans="1:28" ht="13.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row>
    <row r="609" spans="1:28" ht="13.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row>
    <row r="610" spans="1:28" ht="13.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row>
    <row r="611" spans="1:28" ht="13.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row>
    <row r="612" spans="1:28" ht="13.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row>
    <row r="613" spans="1:28" ht="13.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row>
    <row r="614" spans="1:28" ht="13.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row>
    <row r="615" spans="1:28" ht="13.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row>
    <row r="616" spans="1:28" ht="13.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row>
    <row r="617" spans="1:28" ht="13.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row>
    <row r="618" spans="1:28" ht="13.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row>
    <row r="619" spans="1:28" ht="13.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row>
    <row r="620" spans="1:28" ht="13.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row>
    <row r="621" spans="1:28" ht="13.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row>
    <row r="622" spans="1:28" ht="13.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row>
    <row r="623" spans="1:28" ht="13.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row>
    <row r="624" spans="1:28" ht="13.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row>
    <row r="625" spans="1:28" ht="13.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row>
    <row r="626" spans="1:28" ht="13.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row>
    <row r="627" spans="1:28" ht="13.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row>
    <row r="628" spans="1:28" ht="13.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row>
    <row r="629" spans="1:28" ht="13.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row>
    <row r="630" spans="1:28" ht="13.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row>
    <row r="631" spans="1:28" ht="13.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row>
    <row r="632" spans="1:28" ht="13.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row>
    <row r="633" spans="1:28" ht="13.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row>
    <row r="634" spans="1:28" ht="13.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row>
    <row r="635" spans="1:28" ht="13.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row>
    <row r="636" spans="1:28" ht="13.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row>
    <row r="637" spans="1:28" ht="13.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row>
    <row r="638" spans="1:28" ht="13.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row>
    <row r="639" spans="1:28" ht="13.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row>
    <row r="640" spans="1:28" ht="13.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row>
    <row r="641" spans="1:28" ht="13.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row>
    <row r="642" spans="1:28" ht="13.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row>
    <row r="643" spans="1:28" ht="13.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row>
    <row r="644" spans="1:28" ht="13.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row>
    <row r="645" spans="1:28" ht="13.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row>
    <row r="646" spans="1:28" ht="13.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row>
    <row r="647" spans="1:28" ht="13.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row>
    <row r="648" spans="1:28" ht="13.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row>
    <row r="649" spans="1:28" ht="13.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row>
    <row r="650" spans="1:28" ht="13.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row>
    <row r="651" spans="1:28" ht="13.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row>
    <row r="652" spans="1:28" ht="13.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row>
    <row r="653" spans="1:28" ht="13.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row>
    <row r="654" spans="1:28" ht="13.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row>
    <row r="655" spans="1:28" ht="13.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row>
    <row r="656" spans="1:28" ht="13.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row>
    <row r="657" spans="1:28" ht="13.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row>
    <row r="658" spans="1:28" ht="13.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row>
    <row r="659" spans="1:28" ht="13.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row>
    <row r="660" spans="1:28" ht="13.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row>
    <row r="661" spans="1:28" ht="13.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row>
    <row r="662" spans="1:28" ht="13.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row>
    <row r="663" spans="1:28" ht="13.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row>
    <row r="664" spans="1:28" ht="13.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row>
    <row r="665" spans="1:28" ht="13.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row>
    <row r="666" spans="1:28" ht="13.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row>
    <row r="667" spans="1:28" ht="13.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row>
    <row r="668" spans="1:28" ht="13.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row>
    <row r="669" spans="1:28" ht="13.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row>
    <row r="670" spans="1:28" ht="13.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row>
    <row r="671" spans="1:28" ht="13.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row>
    <row r="672" spans="1:28" ht="13.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row>
    <row r="673" spans="1:28" ht="13.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row>
    <row r="674" spans="1:28" ht="13.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row>
    <row r="675" spans="1:28" ht="13.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row>
    <row r="676" spans="1:28" ht="13.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row>
    <row r="677" spans="1:28" ht="13.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row>
    <row r="678" spans="1:28" ht="13.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row>
    <row r="679" spans="1:28" ht="13.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row>
    <row r="680" spans="1:28" ht="13.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row>
    <row r="681" spans="1:28" ht="13.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row>
    <row r="682" spans="1:28" ht="13.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row>
    <row r="683" spans="1:28" ht="13.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row>
    <row r="684" spans="1:28" ht="13.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row>
    <row r="685" spans="1:28" ht="13.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row>
    <row r="686" spans="1:28" ht="13.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row>
    <row r="687" spans="1:28" ht="13.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row>
    <row r="688" spans="1:28" ht="13.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row>
    <row r="689" spans="1:28" ht="13.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row>
    <row r="690" spans="1:28" ht="13.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row>
    <row r="691" spans="1:28" ht="13.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row>
    <row r="692" spans="1:28" ht="13.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row>
    <row r="693" spans="1:28" ht="13.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row>
    <row r="694" spans="1:28" ht="13.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row>
    <row r="695" spans="1:28" ht="13.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row>
    <row r="696" spans="1:28" ht="13.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row>
    <row r="697" spans="1:28" ht="13.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row>
    <row r="698" spans="1:28" ht="13.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row>
    <row r="699" spans="1:28" ht="13.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row>
    <row r="700" spans="1:28" ht="13.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row>
    <row r="701" spans="1:28" ht="13.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row>
    <row r="702" spans="1:28" ht="13.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row>
    <row r="703" spans="1:28" ht="13.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row>
    <row r="704" spans="1:28" ht="13.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row>
    <row r="705" spans="1:28" ht="13.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row>
    <row r="706" spans="1:28" ht="13.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row>
    <row r="707" spans="1:28" ht="13.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row>
    <row r="708" spans="1:28" ht="13.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row>
    <row r="709" spans="1:28" ht="13.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row>
    <row r="710" spans="1:28" ht="13.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row>
    <row r="711" spans="1:28" ht="13.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row>
    <row r="712" spans="1:28" ht="13.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row>
    <row r="713" spans="1:28" ht="13.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row>
    <row r="714" spans="1:28" ht="13.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row>
    <row r="715" spans="1:28" ht="13.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row>
    <row r="716" spans="1:28" ht="13.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row>
    <row r="717" spans="1:28" ht="13.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row>
    <row r="718" spans="1:28" ht="13.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row>
    <row r="719" spans="1:28" ht="13.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row>
    <row r="720" spans="1:28" ht="13.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row>
    <row r="721" spans="1:28" ht="13.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row>
    <row r="722" spans="1:28" ht="13.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row>
    <row r="723" spans="1:28" ht="13.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row>
    <row r="724" spans="1:28" ht="13.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row>
    <row r="725" spans="1:28" ht="13.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row>
    <row r="726" spans="1:28" ht="13.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row>
    <row r="727" spans="1:28" ht="13.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row>
    <row r="728" spans="1:28" ht="13.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row>
    <row r="729" spans="1:28" ht="13.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row>
    <row r="730" spans="1:28" ht="13.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row>
    <row r="731" spans="1:28" ht="13.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row>
    <row r="732" spans="1:28" ht="13.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row>
    <row r="733" spans="1:28" ht="13.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row>
    <row r="734" spans="1:28" ht="13.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row>
    <row r="735" spans="1:28" ht="13.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row>
    <row r="736" spans="1:28" ht="13.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row>
    <row r="737" spans="1:28" ht="13.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row>
    <row r="738" spans="1:28" ht="13.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row>
    <row r="739" spans="1:28" ht="13.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row>
    <row r="740" spans="1:28" ht="13.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row>
    <row r="741" spans="1:28" ht="13.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row>
    <row r="742" spans="1:28" ht="13.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row>
    <row r="743" spans="1:28" ht="13.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row>
    <row r="744" spans="1:28" ht="13.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row>
    <row r="745" spans="1:28" ht="13.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row>
    <row r="746" spans="1:28" ht="13.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row>
    <row r="747" spans="1:28" ht="13.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row>
    <row r="748" spans="1:28" ht="13.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row>
    <row r="749" spans="1:28" ht="13.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row>
    <row r="750" spans="1:28" ht="13.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row>
    <row r="751" spans="1:28" ht="13.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row>
    <row r="752" spans="1:28" ht="13.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row>
    <row r="753" spans="1:28" ht="13.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row>
    <row r="754" spans="1:28" ht="13.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row>
    <row r="755" spans="1:28" ht="13.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row>
    <row r="756" spans="1:28" ht="13.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row>
    <row r="757" spans="1:28" ht="13.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row>
    <row r="758" spans="1:28" ht="13.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row>
    <row r="759" spans="1:28" ht="13.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row>
    <row r="760" spans="1:28" ht="13.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row>
    <row r="761" spans="1:28" ht="13.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row>
    <row r="762" spans="1:28" ht="13.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row>
    <row r="763" spans="1:28" ht="13.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row>
    <row r="764" spans="1:28" ht="13.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row>
    <row r="765" spans="1:28" ht="13.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row>
    <row r="766" spans="1:28" ht="13.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row>
    <row r="767" spans="1:28" ht="13.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row>
    <row r="768" spans="1:28" ht="13.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row>
    <row r="769" spans="1:28" ht="13.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row>
    <row r="770" spans="1:28" ht="13.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row>
    <row r="771" spans="1:28" ht="13.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row>
    <row r="772" spans="1:28" ht="13.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row>
    <row r="773" spans="1:28" ht="13.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row>
    <row r="774" spans="1:28" ht="13.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row>
    <row r="775" spans="1:28" ht="13.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row>
    <row r="776" spans="1:28" ht="13.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row>
    <row r="777" spans="1:28" ht="13.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row>
    <row r="778" spans="1:28" ht="13.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row>
    <row r="779" spans="1:28" ht="13.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row>
    <row r="780" spans="1:28" ht="13.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row>
    <row r="781" spans="1:28" ht="13.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row>
    <row r="782" spans="1:28" ht="13.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row>
    <row r="783" spans="1:28" ht="13.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row>
    <row r="784" spans="1:28" ht="13.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row>
    <row r="785" spans="1:28" ht="13.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row>
    <row r="786" spans="1:28" ht="13.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row>
    <row r="787" spans="1:28" ht="13.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row>
    <row r="788" spans="1:28" ht="13.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row>
    <row r="789" spans="1:28" ht="13.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row>
    <row r="790" spans="1:28" ht="13.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row>
    <row r="791" spans="1:28" ht="13.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row>
    <row r="792" spans="1:28" ht="13.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row>
    <row r="793" spans="1:28" ht="13.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row>
    <row r="794" spans="1:28" ht="13.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row>
    <row r="795" spans="1:28" ht="13.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row>
    <row r="796" spans="1:28" ht="13.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row>
    <row r="797" spans="1:28" ht="13.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row>
    <row r="798" spans="1:28" ht="13.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row>
    <row r="799" spans="1:28" ht="13.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row>
    <row r="800" spans="1:28" ht="13.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row>
    <row r="801" spans="1:28" ht="13.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row>
    <row r="802" spans="1:28" ht="13.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row>
    <row r="803" spans="1:28" ht="13.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row>
    <row r="804" spans="1:28" ht="13.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row>
    <row r="805" spans="1:28" ht="13.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row>
    <row r="806" spans="1:28" ht="13.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row>
    <row r="807" spans="1:28" ht="13.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row>
    <row r="808" spans="1:28" ht="13.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row>
    <row r="809" spans="1:28" ht="13.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row>
    <row r="810" spans="1:28" ht="13.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row>
    <row r="811" spans="1:28" ht="13.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row>
    <row r="812" spans="1:28" ht="13.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row>
    <row r="813" spans="1:28" ht="13.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row>
    <row r="814" spans="1:28" ht="13.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row>
    <row r="815" spans="1:28" ht="13.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row>
    <row r="816" spans="1:28" ht="13.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row>
    <row r="817" spans="1:28" ht="13.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row>
    <row r="818" spans="1:28" ht="13.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row>
    <row r="819" spans="1:28" ht="13.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row>
    <row r="820" spans="1:28" ht="13.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row>
    <row r="821" spans="1:28" ht="13.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row>
    <row r="822" spans="1:28" ht="13.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row>
    <row r="823" spans="1:28" ht="13.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row>
    <row r="824" spans="1:28" ht="13.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row>
    <row r="825" spans="1:28" ht="13.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row>
    <row r="826" spans="1:28" ht="13.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row>
    <row r="827" spans="1:28" ht="13.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row>
    <row r="828" spans="1:28" ht="13.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row>
    <row r="829" spans="1:28" ht="13.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row>
    <row r="830" spans="1:28" ht="13.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row>
    <row r="831" spans="1:28" ht="13.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row>
    <row r="832" spans="1:28" ht="13.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row>
    <row r="833" spans="1:28" ht="13.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row>
    <row r="834" spans="1:28" ht="13.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row>
    <row r="835" spans="1:28" ht="13.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row>
    <row r="836" spans="1:28" ht="13.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row>
    <row r="837" spans="1:28" ht="13.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row>
    <row r="838" spans="1:28" ht="13.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row>
    <row r="839" spans="1:28" ht="13.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row>
    <row r="840" spans="1:28" ht="13.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row>
    <row r="841" spans="1:28" ht="13.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row>
    <row r="842" spans="1:28" ht="13.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row>
    <row r="843" spans="1:28" ht="13.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row>
    <row r="844" spans="1:28" ht="13.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row>
    <row r="845" spans="1:28" ht="13.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row>
    <row r="846" spans="1:28" ht="13.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row>
    <row r="847" spans="1:28" ht="13.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row>
    <row r="848" spans="1:28" ht="13.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row>
    <row r="849" spans="1:28" ht="13.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row>
    <row r="850" spans="1:28" ht="13.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row>
    <row r="851" spans="1:28" ht="13.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row>
    <row r="852" spans="1:28" ht="13.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row>
    <row r="853" spans="1:28" ht="13.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row>
    <row r="854" spans="1:28" ht="13.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row>
    <row r="855" spans="1:28" ht="13.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row>
    <row r="856" spans="1:28" ht="13.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row>
    <row r="857" spans="1:28" ht="13.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row>
    <row r="858" spans="1:28" ht="13.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row>
    <row r="859" spans="1:28" ht="13.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row>
    <row r="860" spans="1:28" ht="13.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row>
    <row r="861" spans="1:28" ht="13.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row>
    <row r="862" spans="1:28" ht="13.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row>
    <row r="863" spans="1:28" ht="13.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row>
    <row r="864" spans="1:28" ht="13.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row>
    <row r="865" spans="1:28" ht="13.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row>
    <row r="866" spans="1:28" ht="13.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row>
    <row r="867" spans="1:28" ht="13.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row>
    <row r="868" spans="1:28" ht="13.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row>
    <row r="869" spans="1:28" ht="13.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row>
    <row r="870" spans="1:28" ht="13.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row>
    <row r="871" spans="1:28" ht="13.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row>
    <row r="872" spans="1:28" ht="13.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row>
    <row r="873" spans="1:28" ht="13.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row>
    <row r="874" spans="1:28" ht="13.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row>
    <row r="875" spans="1:28" ht="13.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row>
    <row r="876" spans="1:28" ht="13.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row>
    <row r="877" spans="1:28" ht="13.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row>
    <row r="878" spans="1:28" ht="13.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row>
    <row r="879" spans="1:28" ht="13.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row>
    <row r="880" spans="1:28" ht="13.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row>
    <row r="881" spans="1:28" ht="13.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row>
    <row r="882" spans="1:28" ht="13.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row>
    <row r="883" spans="1:28" ht="13.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row>
    <row r="884" spans="1:28" ht="13.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row>
    <row r="885" spans="1:28" ht="13.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row>
    <row r="886" spans="1:28" ht="13.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row>
    <row r="887" spans="1:28" ht="13.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row>
    <row r="888" spans="1:28" ht="13.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row>
    <row r="889" spans="1:28" ht="13.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row>
    <row r="890" spans="1:28" ht="13.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row>
    <row r="891" spans="1:28" ht="13.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row>
    <row r="892" spans="1:28" ht="13.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row>
    <row r="893" spans="1:28" ht="13.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row>
    <row r="894" spans="1:28" ht="13.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row>
    <row r="895" spans="1:28" ht="13.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row>
    <row r="896" spans="1:28" ht="13.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row>
    <row r="897" spans="1:28" ht="13.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row>
    <row r="898" spans="1:28" ht="13.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row>
    <row r="899" spans="1:28" ht="13.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row>
    <row r="900" spans="1:28" ht="13.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row>
    <row r="901" spans="1:28" ht="13.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row>
    <row r="902" spans="1:28" ht="13.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row>
    <row r="903" spans="1:28" ht="13.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row>
    <row r="904" spans="1:28" ht="13.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row>
    <row r="905" spans="1:28" ht="13.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row>
    <row r="906" spans="1:28" ht="13.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row>
    <row r="907" spans="1:28" ht="13.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row>
    <row r="908" spans="1:28" ht="13.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row>
    <row r="909" spans="1:28" ht="13.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row>
    <row r="910" spans="1:28" ht="13.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row>
    <row r="911" spans="1:28" ht="13.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row>
    <row r="912" spans="1:28" ht="13.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row>
    <row r="913" spans="1:28" ht="13.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row>
    <row r="914" spans="1:28" ht="13.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row>
    <row r="915" spans="1:28" ht="13.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row>
    <row r="916" spans="1:28" ht="13.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row>
    <row r="917" spans="1:28" ht="13.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row>
    <row r="918" spans="1:28" ht="13.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row>
    <row r="919" spans="1:28" ht="13.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row>
    <row r="920" spans="1:28" ht="13.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row>
    <row r="921" spans="1:28" ht="13.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row>
    <row r="922" spans="1:28" ht="13.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row>
    <row r="923" spans="1:28" ht="13.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row>
    <row r="924" spans="1:28" ht="13.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row>
    <row r="925" spans="1:28" ht="13.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row>
    <row r="926" spans="1:28" ht="13.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row>
    <row r="927" spans="1:28" ht="13.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row>
    <row r="928" spans="1:28" ht="13.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row>
    <row r="929" spans="1:28" ht="13.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row>
    <row r="930" spans="1:28" ht="13.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row>
    <row r="931" spans="1:28" ht="13.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row>
    <row r="932" spans="1:28" ht="13.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row>
    <row r="933" spans="1:28" ht="13.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row>
    <row r="934" spans="1:28" ht="13.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row>
    <row r="935" spans="1:28" ht="13.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row>
    <row r="936" spans="1:28" ht="13.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row>
    <row r="937" spans="1:28" ht="13.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row>
    <row r="938" spans="1:28" ht="13.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row>
    <row r="939" spans="1:28" ht="13.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row>
    <row r="940" spans="1:28" ht="13.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row>
    <row r="941" spans="1:28" ht="13.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row>
    <row r="942" spans="1:28" ht="13.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row>
    <row r="943" spans="1:28" ht="13.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row>
    <row r="944" spans="1:28" ht="13.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row>
    <row r="945" spans="1:28" ht="13.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row>
    <row r="946" spans="1:28" ht="13.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row>
    <row r="947" spans="1:28" ht="13.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row>
    <row r="948" spans="1:28" ht="13.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row>
    <row r="949" spans="1:28" ht="13.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row>
    <row r="950" spans="1:28" ht="13.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row>
    <row r="951" spans="1:28" ht="13.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row>
    <row r="952" spans="1:28" ht="13.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row>
    <row r="953" spans="1:28" ht="13.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row>
    <row r="954" spans="1:28" ht="13.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row>
    <row r="955" spans="1:28" ht="13.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row>
    <row r="956" spans="1:28" ht="13.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row>
    <row r="957" spans="1:28" ht="13.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row>
    <row r="958" spans="1:28" ht="13.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row>
    <row r="959" spans="1:28" ht="13.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row>
    <row r="960" spans="1:28" ht="13.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row>
    <row r="961" spans="1:28" ht="13.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row>
    <row r="962" spans="1:28" ht="13.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row>
    <row r="963" spans="1:28" ht="13.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row>
    <row r="964" spans="1:28" ht="13.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row>
    <row r="965" spans="1:28" ht="13.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row>
    <row r="966" spans="1:28" ht="13.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row>
    <row r="967" spans="1:28" ht="13.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row>
    <row r="968" spans="1:28" ht="13.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row>
    <row r="969" spans="1:28" ht="13.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row>
    <row r="970" spans="1:28" ht="13.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row>
    <row r="971" spans="1:28" ht="13.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row>
    <row r="972" spans="1:28" ht="13.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row>
    <row r="973" spans="1:28" ht="13.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row>
    <row r="974" spans="1:28" ht="13.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row>
    <row r="975" spans="1:28" ht="13.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row>
    <row r="976" spans="1:28" ht="13.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row>
    <row r="977" spans="1:28" ht="13.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row>
    <row r="978" spans="1:28" ht="13.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row>
    <row r="979" spans="1:28" ht="13.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row>
    <row r="980" spans="1:28" ht="13.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row>
    <row r="981" spans="1:28" ht="13.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row>
    <row r="982" spans="1:28" ht="13.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row>
    <row r="983" spans="1:28" ht="13.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row>
    <row r="984" spans="1:28" ht="13.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row>
    <row r="985" spans="1:28" ht="13.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row>
    <row r="986" spans="1:28" ht="13.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row>
    <row r="987" spans="1:28" ht="13.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row>
    <row r="988" spans="1:28" ht="13.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row>
    <row r="989" spans="1:28" ht="13.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row>
    <row r="990" spans="1:28" ht="13.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row>
    <row r="991" spans="1:28" ht="13.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row>
    <row r="992" spans="1:28" ht="13.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row>
    <row r="993" spans="1:28" ht="13.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row>
    <row r="994" spans="1:28" ht="13.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row>
    <row r="995" spans="1:28" ht="13.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row>
    <row r="996" spans="1:28" ht="13.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row>
    <row r="997" spans="1:28" ht="13.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row>
    <row r="998" spans="1:28" ht="13.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row>
    <row r="999" spans="1:28" ht="13.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row>
    <row r="1000" spans="1:28" ht="13.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row>
  </sheetData>
  <mergeCells count="2">
    <mergeCell ref="A10:A13"/>
    <mergeCell ref="B10:P1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CO1000"/>
  <sheetViews>
    <sheetView showGridLines="0" workbookViewId="0"/>
  </sheetViews>
  <sheetFormatPr defaultColWidth="12.5703125" defaultRowHeight="15" customHeight="1"/>
  <cols>
    <col min="1" max="1" width="8.5703125" customWidth="1"/>
    <col min="2" max="2" width="2.42578125" customWidth="1"/>
    <col min="3" max="10" width="8.5703125" customWidth="1"/>
    <col min="11" max="11" width="12.85546875" customWidth="1"/>
    <col min="12" max="12" width="14" customWidth="1"/>
    <col min="13" max="13" width="14.42578125" customWidth="1"/>
    <col min="14" max="17" width="8.5703125" customWidth="1"/>
    <col min="18" max="18" width="2.42578125" customWidth="1"/>
    <col min="19" max="19" width="8.5703125" customWidth="1"/>
    <col min="20" max="20" width="2.42578125" customWidth="1"/>
    <col min="21" max="35" width="8.5703125" customWidth="1"/>
    <col min="36" max="36" width="2.42578125" customWidth="1"/>
    <col min="37" max="37" width="8.5703125" customWidth="1"/>
    <col min="38" max="38" width="2.42578125" customWidth="1"/>
    <col min="39" max="53" width="8.5703125" customWidth="1"/>
    <col min="54" max="54" width="2.42578125" customWidth="1"/>
    <col min="55" max="55" width="8.5703125" customWidth="1"/>
    <col min="56" max="56" width="2.42578125" customWidth="1"/>
    <col min="57" max="71" width="8.5703125" customWidth="1"/>
    <col min="72" max="72" width="2.42578125" customWidth="1"/>
    <col min="73" max="73" width="8.5703125" customWidth="1"/>
    <col min="74" max="74" width="2.42578125" customWidth="1"/>
    <col min="75" max="86" width="8.5703125" customWidth="1"/>
    <col min="87" max="87" width="11.42578125" customWidth="1"/>
    <col min="88" max="89" width="8.5703125" customWidth="1"/>
    <col min="90" max="90" width="2.42578125" customWidth="1"/>
    <col min="91" max="93" width="8.5703125" customWidth="1"/>
  </cols>
  <sheetData>
    <row r="1" spans="1:93" ht="6.75" customHeight="1"/>
    <row r="2" spans="1:93" ht="14.25" customHeight="1"/>
    <row r="3" spans="1:93" ht="14.25" customHeight="1">
      <c r="B3" s="222" t="s">
        <v>1007</v>
      </c>
      <c r="C3" s="226"/>
      <c r="D3" s="226"/>
      <c r="E3" s="226"/>
      <c r="F3" s="226"/>
      <c r="G3" s="226"/>
      <c r="H3" s="226"/>
      <c r="I3" s="226"/>
      <c r="J3" s="226"/>
      <c r="K3" s="226"/>
      <c r="L3" s="226"/>
      <c r="M3" s="226"/>
      <c r="N3" s="226"/>
      <c r="O3" s="226"/>
      <c r="P3" s="226"/>
      <c r="Q3" s="226"/>
      <c r="R3" s="226"/>
      <c r="T3" s="222" t="s">
        <v>1008</v>
      </c>
      <c r="U3" s="226"/>
      <c r="V3" s="226"/>
      <c r="W3" s="226"/>
      <c r="X3" s="226"/>
      <c r="Y3" s="226"/>
      <c r="Z3" s="226"/>
      <c r="AA3" s="226"/>
      <c r="AB3" s="226"/>
      <c r="AC3" s="226"/>
      <c r="AD3" s="226"/>
      <c r="AE3" s="226"/>
      <c r="AF3" s="226"/>
      <c r="AG3" s="226"/>
      <c r="AH3" s="226"/>
      <c r="AI3" s="226"/>
      <c r="AJ3" s="226"/>
      <c r="AL3" s="222" t="s">
        <v>1009</v>
      </c>
      <c r="AM3" s="226"/>
      <c r="AN3" s="226"/>
      <c r="AO3" s="226"/>
      <c r="AP3" s="226"/>
      <c r="AQ3" s="226"/>
      <c r="AR3" s="226"/>
      <c r="AS3" s="226"/>
      <c r="AT3" s="226"/>
      <c r="AU3" s="226"/>
      <c r="AV3" s="226"/>
      <c r="AW3" s="226"/>
      <c r="AX3" s="226"/>
      <c r="AY3" s="226"/>
      <c r="AZ3" s="226"/>
      <c r="BA3" s="226"/>
      <c r="BB3" s="226"/>
      <c r="BD3" s="222" t="s">
        <v>786</v>
      </c>
      <c r="BE3" s="226"/>
      <c r="BF3" s="226"/>
      <c r="BG3" s="226"/>
      <c r="BH3" s="226"/>
      <c r="BI3" s="226"/>
      <c r="BJ3" s="226"/>
      <c r="BK3" s="226"/>
      <c r="BL3" s="226"/>
      <c r="BM3" s="226"/>
      <c r="BN3" s="226"/>
      <c r="BO3" s="226"/>
      <c r="BP3" s="226"/>
      <c r="BQ3" s="226"/>
      <c r="BR3" s="226"/>
      <c r="BS3" s="226"/>
      <c r="BT3" s="226"/>
      <c r="BV3" s="222" t="s">
        <v>1010</v>
      </c>
      <c r="BW3" s="226"/>
      <c r="BX3" s="226"/>
      <c r="BY3" s="226"/>
      <c r="BZ3" s="226"/>
      <c r="CA3" s="226"/>
      <c r="CB3" s="226"/>
      <c r="CC3" s="226"/>
      <c r="CD3" s="226"/>
      <c r="CE3" s="226"/>
      <c r="CF3" s="226"/>
      <c r="CG3" s="226"/>
      <c r="CH3" s="226"/>
      <c r="CI3" s="226"/>
      <c r="CJ3" s="226"/>
      <c r="CK3" s="226"/>
      <c r="CL3" s="226"/>
      <c r="CM3" s="226"/>
      <c r="CN3" s="226"/>
      <c r="CO3" s="226"/>
    </row>
    <row r="4" spans="1:93" ht="8.25" customHeight="1">
      <c r="A4" s="1"/>
      <c r="B4" s="226"/>
      <c r="C4" s="227"/>
      <c r="D4" s="227"/>
      <c r="E4" s="227"/>
      <c r="F4" s="227"/>
      <c r="G4" s="227"/>
      <c r="H4" s="227"/>
      <c r="I4" s="227"/>
      <c r="J4" s="227"/>
      <c r="K4" s="227"/>
      <c r="L4" s="227"/>
      <c r="M4" s="227"/>
      <c r="N4" s="227"/>
      <c r="O4" s="227"/>
      <c r="P4" s="227"/>
      <c r="Q4" s="227"/>
      <c r="R4" s="227"/>
      <c r="S4" s="1"/>
      <c r="T4" s="226"/>
      <c r="U4" s="227"/>
      <c r="V4" s="227"/>
      <c r="W4" s="227"/>
      <c r="X4" s="227"/>
      <c r="Y4" s="227"/>
      <c r="Z4" s="227"/>
      <c r="AA4" s="227"/>
      <c r="AB4" s="227"/>
      <c r="AC4" s="227"/>
      <c r="AD4" s="227"/>
      <c r="AE4" s="227"/>
      <c r="AF4" s="227"/>
      <c r="AG4" s="227"/>
      <c r="AH4" s="227"/>
      <c r="AI4" s="227"/>
      <c r="AJ4" s="227"/>
      <c r="AK4" s="1"/>
      <c r="AL4" s="226"/>
      <c r="AM4" s="227"/>
      <c r="AN4" s="227"/>
      <c r="AO4" s="227"/>
      <c r="AP4" s="227"/>
      <c r="AQ4" s="227"/>
      <c r="AR4" s="227"/>
      <c r="AS4" s="227"/>
      <c r="AT4" s="227"/>
      <c r="AU4" s="227"/>
      <c r="AV4" s="227"/>
      <c r="AW4" s="227"/>
      <c r="AX4" s="227"/>
      <c r="AY4" s="227"/>
      <c r="AZ4" s="227"/>
      <c r="BA4" s="227"/>
      <c r="BB4" s="227"/>
      <c r="BC4" s="1"/>
      <c r="BD4" s="226"/>
      <c r="BE4" s="227"/>
      <c r="BF4" s="227"/>
      <c r="BG4" s="227"/>
      <c r="BH4" s="227"/>
      <c r="BI4" s="227"/>
      <c r="BJ4" s="227"/>
      <c r="BK4" s="227"/>
      <c r="BL4" s="227"/>
      <c r="BM4" s="227"/>
      <c r="BN4" s="227"/>
      <c r="BO4" s="227"/>
      <c r="BP4" s="227"/>
      <c r="BQ4" s="227"/>
      <c r="BR4" s="227"/>
      <c r="BS4" s="227"/>
      <c r="BT4" s="227"/>
      <c r="BU4" s="1"/>
      <c r="BV4" s="226"/>
      <c r="BW4" s="227"/>
      <c r="BX4" s="227"/>
      <c r="BY4" s="227"/>
      <c r="BZ4" s="227"/>
      <c r="CA4" s="227"/>
      <c r="CB4" s="227"/>
      <c r="CC4" s="227"/>
      <c r="CD4" s="227"/>
      <c r="CE4" s="227"/>
      <c r="CF4" s="227"/>
      <c r="CG4" s="227"/>
      <c r="CH4" s="227"/>
      <c r="CI4" s="227"/>
      <c r="CJ4" s="227"/>
      <c r="CK4" s="227"/>
      <c r="CL4" s="227"/>
      <c r="CM4" s="227"/>
      <c r="CN4" s="227"/>
      <c r="CO4" s="227"/>
    </row>
    <row r="5" spans="1:93" ht="14.25" customHeight="1">
      <c r="A5" s="73"/>
      <c r="B5" s="226"/>
      <c r="C5" s="227"/>
      <c r="D5" s="227"/>
      <c r="E5" s="227"/>
      <c r="F5" s="227"/>
      <c r="G5" s="227"/>
      <c r="H5" s="227"/>
      <c r="I5" s="227"/>
      <c r="J5" s="227"/>
      <c r="K5" s="227"/>
      <c r="L5" s="227"/>
      <c r="M5" s="227"/>
      <c r="N5" s="227"/>
      <c r="O5" s="227"/>
      <c r="P5" s="227"/>
      <c r="Q5" s="227"/>
      <c r="R5" s="227"/>
      <c r="S5" s="73"/>
      <c r="T5" s="226"/>
      <c r="U5" s="227"/>
      <c r="V5" s="227"/>
      <c r="W5" s="227"/>
      <c r="X5" s="227"/>
      <c r="Y5" s="227"/>
      <c r="Z5" s="227"/>
      <c r="AA5" s="227"/>
      <c r="AB5" s="227"/>
      <c r="AC5" s="227"/>
      <c r="AD5" s="227"/>
      <c r="AE5" s="227"/>
      <c r="AF5" s="227"/>
      <c r="AG5" s="227"/>
      <c r="AH5" s="227"/>
      <c r="AI5" s="227"/>
      <c r="AJ5" s="227"/>
      <c r="AK5" s="73"/>
      <c r="AL5" s="226"/>
      <c r="AM5" s="227"/>
      <c r="AN5" s="227"/>
      <c r="AO5" s="227"/>
      <c r="AP5" s="227"/>
      <c r="AQ5" s="227"/>
      <c r="AR5" s="227"/>
      <c r="AS5" s="227"/>
      <c r="AT5" s="227"/>
      <c r="AU5" s="227"/>
      <c r="AV5" s="227"/>
      <c r="AW5" s="227"/>
      <c r="AX5" s="227"/>
      <c r="AY5" s="227"/>
      <c r="AZ5" s="227"/>
      <c r="BA5" s="227"/>
      <c r="BB5" s="227"/>
      <c r="BC5" s="73"/>
      <c r="BD5" s="226"/>
      <c r="BE5" s="227"/>
      <c r="BF5" s="227"/>
      <c r="BG5" s="227"/>
      <c r="BH5" s="227"/>
      <c r="BI5" s="227"/>
      <c r="BJ5" s="227"/>
      <c r="BK5" s="227"/>
      <c r="BL5" s="227"/>
      <c r="BM5" s="227"/>
      <c r="BN5" s="227"/>
      <c r="BO5" s="227"/>
      <c r="BP5" s="227"/>
      <c r="BQ5" s="227"/>
      <c r="BR5" s="227"/>
      <c r="BS5" s="227"/>
      <c r="BT5" s="227"/>
      <c r="BU5" s="73"/>
      <c r="BV5" s="226"/>
      <c r="BW5" s="227"/>
      <c r="BX5" s="227"/>
      <c r="BY5" s="227"/>
      <c r="BZ5" s="227"/>
      <c r="CA5" s="227"/>
      <c r="CB5" s="227"/>
      <c r="CC5" s="227"/>
      <c r="CD5" s="227"/>
      <c r="CE5" s="227"/>
      <c r="CF5" s="227"/>
      <c r="CG5" s="227"/>
      <c r="CH5" s="227"/>
      <c r="CI5" s="227"/>
      <c r="CJ5" s="227"/>
      <c r="CK5" s="227"/>
      <c r="CL5" s="227"/>
      <c r="CM5" s="227"/>
      <c r="CN5" s="227"/>
      <c r="CO5" s="227"/>
    </row>
    <row r="6" spans="1:93" ht="4.5" customHeight="1">
      <c r="A6" s="73"/>
      <c r="B6" s="226"/>
      <c r="C6" s="227"/>
      <c r="D6" s="227"/>
      <c r="E6" s="227"/>
      <c r="F6" s="227"/>
      <c r="G6" s="227"/>
      <c r="H6" s="227"/>
      <c r="I6" s="227"/>
      <c r="J6" s="227"/>
      <c r="K6" s="227"/>
      <c r="L6" s="227"/>
      <c r="M6" s="227"/>
      <c r="N6" s="227"/>
      <c r="O6" s="227"/>
      <c r="P6" s="227"/>
      <c r="Q6" s="227"/>
      <c r="R6" s="227"/>
      <c r="S6" s="73"/>
      <c r="T6" s="226"/>
      <c r="U6" s="227"/>
      <c r="V6" s="227"/>
      <c r="W6" s="227"/>
      <c r="X6" s="227"/>
      <c r="Y6" s="227"/>
      <c r="Z6" s="227"/>
      <c r="AA6" s="227"/>
      <c r="AB6" s="227"/>
      <c r="AC6" s="227"/>
      <c r="AD6" s="227"/>
      <c r="AE6" s="227"/>
      <c r="AF6" s="227"/>
      <c r="AG6" s="227"/>
      <c r="AH6" s="227"/>
      <c r="AI6" s="227"/>
      <c r="AJ6" s="227"/>
      <c r="AK6" s="73"/>
      <c r="AL6" s="226"/>
      <c r="AM6" s="227"/>
      <c r="AN6" s="227"/>
      <c r="AO6" s="227"/>
      <c r="AP6" s="227"/>
      <c r="AQ6" s="227"/>
      <c r="AR6" s="227"/>
      <c r="AS6" s="227"/>
      <c r="AT6" s="227"/>
      <c r="AU6" s="227"/>
      <c r="AV6" s="227"/>
      <c r="AW6" s="227"/>
      <c r="AX6" s="227"/>
      <c r="AY6" s="227"/>
      <c r="AZ6" s="227"/>
      <c r="BA6" s="227"/>
      <c r="BB6" s="227"/>
      <c r="BC6" s="73"/>
      <c r="BD6" s="226"/>
      <c r="BE6" s="227"/>
      <c r="BF6" s="227"/>
      <c r="BG6" s="227"/>
      <c r="BH6" s="227"/>
      <c r="BI6" s="227"/>
      <c r="BJ6" s="227"/>
      <c r="BK6" s="227"/>
      <c r="BL6" s="227"/>
      <c r="BM6" s="227"/>
      <c r="BN6" s="227"/>
      <c r="BO6" s="227"/>
      <c r="BP6" s="227"/>
      <c r="BQ6" s="227"/>
      <c r="BR6" s="227"/>
      <c r="BS6" s="227"/>
      <c r="BT6" s="227"/>
      <c r="BU6" s="73"/>
      <c r="BV6" s="226"/>
      <c r="BW6" s="227"/>
      <c r="BX6" s="227"/>
      <c r="BY6" s="227"/>
      <c r="BZ6" s="227"/>
      <c r="CA6" s="227"/>
      <c r="CB6" s="227"/>
      <c r="CC6" s="227"/>
      <c r="CD6" s="227"/>
      <c r="CE6" s="227"/>
      <c r="CF6" s="227"/>
      <c r="CG6" s="227"/>
      <c r="CH6" s="227"/>
      <c r="CI6" s="227"/>
      <c r="CJ6" s="227"/>
      <c r="CK6" s="227"/>
      <c r="CL6" s="227"/>
      <c r="CM6" s="227"/>
      <c r="CN6" s="227"/>
      <c r="CO6" s="227"/>
    </row>
    <row r="7" spans="1:93" ht="5.25" customHeight="1">
      <c r="A7" s="82"/>
      <c r="B7" s="223" t="s">
        <v>1011</v>
      </c>
      <c r="C7" s="226"/>
      <c r="D7" s="226"/>
      <c r="E7" s="226"/>
      <c r="F7" s="226"/>
      <c r="G7" s="226"/>
      <c r="H7" s="226"/>
      <c r="I7" s="226"/>
      <c r="J7" s="226"/>
      <c r="K7" s="226"/>
      <c r="L7" s="226"/>
      <c r="M7" s="226"/>
      <c r="N7" s="226"/>
      <c r="O7" s="226"/>
      <c r="P7" s="226"/>
      <c r="Q7" s="226"/>
      <c r="R7" s="226"/>
      <c r="S7" s="82"/>
      <c r="T7" s="223" t="s">
        <v>1012</v>
      </c>
      <c r="U7" s="226"/>
      <c r="V7" s="226"/>
      <c r="W7" s="226"/>
      <c r="X7" s="226"/>
      <c r="Y7" s="226"/>
      <c r="Z7" s="226"/>
      <c r="AA7" s="226"/>
      <c r="AB7" s="226"/>
      <c r="AC7" s="226"/>
      <c r="AD7" s="226"/>
      <c r="AE7" s="226"/>
      <c r="AF7" s="226"/>
      <c r="AG7" s="226"/>
      <c r="AH7" s="226"/>
      <c r="AI7" s="226"/>
      <c r="AJ7" s="226"/>
      <c r="AK7" s="82"/>
      <c r="AL7" s="223" t="s">
        <v>1013</v>
      </c>
      <c r="AM7" s="226"/>
      <c r="AN7" s="226"/>
      <c r="AO7" s="226"/>
      <c r="AP7" s="226"/>
      <c r="AQ7" s="226"/>
      <c r="AR7" s="226"/>
      <c r="AS7" s="226"/>
      <c r="AT7" s="226"/>
      <c r="AU7" s="226"/>
      <c r="AV7" s="226"/>
      <c r="AW7" s="226"/>
      <c r="AX7" s="226"/>
      <c r="AY7" s="226"/>
      <c r="AZ7" s="226"/>
      <c r="BA7" s="226"/>
      <c r="BB7" s="226"/>
      <c r="BC7" s="82"/>
      <c r="BD7" s="223" t="s">
        <v>1014</v>
      </c>
      <c r="BE7" s="226"/>
      <c r="BF7" s="226"/>
      <c r="BG7" s="226"/>
      <c r="BH7" s="226"/>
      <c r="BI7" s="226"/>
      <c r="BJ7" s="226"/>
      <c r="BK7" s="226"/>
      <c r="BL7" s="226"/>
      <c r="BM7" s="226"/>
      <c r="BN7" s="226"/>
      <c r="BO7" s="226"/>
      <c r="BP7" s="226"/>
      <c r="BQ7" s="226"/>
      <c r="BR7" s="226"/>
      <c r="BS7" s="226"/>
      <c r="BT7" s="226"/>
      <c r="BU7" s="82"/>
      <c r="BV7" s="223" t="s">
        <v>1015</v>
      </c>
      <c r="BW7" s="226"/>
      <c r="BX7" s="226"/>
      <c r="BY7" s="226"/>
      <c r="BZ7" s="226"/>
      <c r="CA7" s="226"/>
      <c r="CB7" s="226"/>
      <c r="CC7" s="226"/>
      <c r="CD7" s="226"/>
      <c r="CE7" s="226"/>
      <c r="CF7" s="226"/>
      <c r="CG7" s="226"/>
      <c r="CH7" s="226"/>
      <c r="CI7" s="226"/>
      <c r="CJ7" s="226"/>
      <c r="CK7" s="226"/>
      <c r="CL7" s="226"/>
      <c r="CM7" s="226"/>
      <c r="CN7" s="226"/>
      <c r="CO7" s="226"/>
    </row>
    <row r="8" spans="1:93" ht="14.25" customHeight="1">
      <c r="A8" s="82"/>
      <c r="B8" s="226"/>
      <c r="C8" s="227"/>
      <c r="D8" s="227"/>
      <c r="E8" s="227"/>
      <c r="F8" s="227"/>
      <c r="G8" s="227"/>
      <c r="H8" s="227"/>
      <c r="I8" s="227"/>
      <c r="J8" s="227"/>
      <c r="K8" s="227"/>
      <c r="L8" s="227"/>
      <c r="M8" s="227"/>
      <c r="N8" s="227"/>
      <c r="O8" s="227"/>
      <c r="P8" s="227"/>
      <c r="Q8" s="227"/>
      <c r="R8" s="227"/>
      <c r="S8" s="82"/>
      <c r="T8" s="226"/>
      <c r="U8" s="227"/>
      <c r="V8" s="227"/>
      <c r="W8" s="227"/>
      <c r="X8" s="227"/>
      <c r="Y8" s="227"/>
      <c r="Z8" s="227"/>
      <c r="AA8" s="227"/>
      <c r="AB8" s="227"/>
      <c r="AC8" s="227"/>
      <c r="AD8" s="227"/>
      <c r="AE8" s="227"/>
      <c r="AF8" s="227"/>
      <c r="AG8" s="227"/>
      <c r="AH8" s="227"/>
      <c r="AI8" s="227"/>
      <c r="AJ8" s="227"/>
      <c r="AK8" s="82"/>
      <c r="AL8" s="226"/>
      <c r="AM8" s="227"/>
      <c r="AN8" s="227"/>
      <c r="AO8" s="227"/>
      <c r="AP8" s="227"/>
      <c r="AQ8" s="227"/>
      <c r="AR8" s="227"/>
      <c r="AS8" s="227"/>
      <c r="AT8" s="227"/>
      <c r="AU8" s="227"/>
      <c r="AV8" s="227"/>
      <c r="AW8" s="227"/>
      <c r="AX8" s="227"/>
      <c r="AY8" s="227"/>
      <c r="AZ8" s="227"/>
      <c r="BA8" s="227"/>
      <c r="BB8" s="227"/>
      <c r="BC8" s="82"/>
      <c r="BD8" s="226"/>
      <c r="BE8" s="227"/>
      <c r="BF8" s="227"/>
      <c r="BG8" s="227"/>
      <c r="BH8" s="227"/>
      <c r="BI8" s="227"/>
      <c r="BJ8" s="227"/>
      <c r="BK8" s="227"/>
      <c r="BL8" s="227"/>
      <c r="BM8" s="227"/>
      <c r="BN8" s="227"/>
      <c r="BO8" s="227"/>
      <c r="BP8" s="227"/>
      <c r="BQ8" s="227"/>
      <c r="BR8" s="227"/>
      <c r="BS8" s="227"/>
      <c r="BT8" s="227"/>
      <c r="BU8" s="82"/>
      <c r="BV8" s="226"/>
      <c r="BW8" s="227"/>
      <c r="BX8" s="227"/>
      <c r="BY8" s="227"/>
      <c r="BZ8" s="227"/>
      <c r="CA8" s="227"/>
      <c r="CB8" s="227"/>
      <c r="CC8" s="227"/>
      <c r="CD8" s="227"/>
      <c r="CE8" s="227"/>
      <c r="CF8" s="227"/>
      <c r="CG8" s="227"/>
      <c r="CH8" s="227"/>
      <c r="CI8" s="227"/>
      <c r="CJ8" s="227"/>
      <c r="CK8" s="227"/>
      <c r="CL8" s="227"/>
      <c r="CM8" s="227"/>
      <c r="CN8" s="227"/>
      <c r="CO8" s="227"/>
    </row>
    <row r="9" spans="1:93" ht="14.25" customHeight="1">
      <c r="A9" s="82"/>
      <c r="B9" s="226"/>
      <c r="C9" s="227"/>
      <c r="D9" s="227"/>
      <c r="E9" s="227"/>
      <c r="F9" s="227"/>
      <c r="G9" s="227"/>
      <c r="H9" s="227"/>
      <c r="I9" s="227"/>
      <c r="J9" s="227"/>
      <c r="K9" s="227"/>
      <c r="L9" s="227"/>
      <c r="M9" s="227"/>
      <c r="N9" s="227"/>
      <c r="O9" s="227"/>
      <c r="P9" s="227"/>
      <c r="Q9" s="227"/>
      <c r="R9" s="227"/>
      <c r="S9" s="82"/>
      <c r="T9" s="226"/>
      <c r="U9" s="227"/>
      <c r="V9" s="227"/>
      <c r="W9" s="227"/>
      <c r="X9" s="227"/>
      <c r="Y9" s="227"/>
      <c r="Z9" s="227"/>
      <c r="AA9" s="227"/>
      <c r="AB9" s="227"/>
      <c r="AC9" s="227"/>
      <c r="AD9" s="227"/>
      <c r="AE9" s="227"/>
      <c r="AF9" s="227"/>
      <c r="AG9" s="227"/>
      <c r="AH9" s="227"/>
      <c r="AI9" s="227"/>
      <c r="AJ9" s="227"/>
      <c r="AK9" s="82"/>
      <c r="AL9" s="226"/>
      <c r="AM9" s="227"/>
      <c r="AN9" s="227"/>
      <c r="AO9" s="227"/>
      <c r="AP9" s="227"/>
      <c r="AQ9" s="227"/>
      <c r="AR9" s="227"/>
      <c r="AS9" s="227"/>
      <c r="AT9" s="227"/>
      <c r="AU9" s="227"/>
      <c r="AV9" s="227"/>
      <c r="AW9" s="227"/>
      <c r="AX9" s="227"/>
      <c r="AY9" s="227"/>
      <c r="AZ9" s="227"/>
      <c r="BA9" s="227"/>
      <c r="BB9" s="227"/>
      <c r="BC9" s="82"/>
      <c r="BD9" s="226"/>
      <c r="BE9" s="227"/>
      <c r="BF9" s="227"/>
      <c r="BG9" s="227"/>
      <c r="BH9" s="227"/>
      <c r="BI9" s="227"/>
      <c r="BJ9" s="227"/>
      <c r="BK9" s="227"/>
      <c r="BL9" s="227"/>
      <c r="BM9" s="227"/>
      <c r="BN9" s="227"/>
      <c r="BO9" s="227"/>
      <c r="BP9" s="227"/>
      <c r="BQ9" s="227"/>
      <c r="BR9" s="227"/>
      <c r="BS9" s="227"/>
      <c r="BT9" s="227"/>
      <c r="BU9" s="82"/>
      <c r="BV9" s="226"/>
      <c r="BW9" s="227"/>
      <c r="BX9" s="227"/>
      <c r="BY9" s="227"/>
      <c r="BZ9" s="227"/>
      <c r="CA9" s="227"/>
      <c r="CB9" s="227"/>
      <c r="CC9" s="227"/>
      <c r="CD9" s="227"/>
      <c r="CE9" s="227"/>
      <c r="CF9" s="227"/>
      <c r="CG9" s="227"/>
      <c r="CH9" s="227"/>
      <c r="CI9" s="227"/>
      <c r="CJ9" s="227"/>
      <c r="CK9" s="227"/>
      <c r="CL9" s="227"/>
      <c r="CM9" s="227"/>
      <c r="CN9" s="227"/>
      <c r="CO9" s="227"/>
    </row>
    <row r="10" spans="1:93" ht="5.25" customHeight="1">
      <c r="A10" s="82"/>
      <c r="B10" s="226"/>
      <c r="C10" s="227"/>
      <c r="D10" s="227"/>
      <c r="E10" s="227"/>
      <c r="F10" s="227"/>
      <c r="G10" s="227"/>
      <c r="H10" s="227"/>
      <c r="I10" s="227"/>
      <c r="J10" s="227"/>
      <c r="K10" s="227"/>
      <c r="L10" s="227"/>
      <c r="M10" s="227"/>
      <c r="N10" s="227"/>
      <c r="O10" s="227"/>
      <c r="P10" s="227"/>
      <c r="Q10" s="227"/>
      <c r="R10" s="227"/>
      <c r="S10" s="82"/>
      <c r="T10" s="226"/>
      <c r="U10" s="227"/>
      <c r="V10" s="227"/>
      <c r="W10" s="227"/>
      <c r="X10" s="227"/>
      <c r="Y10" s="227"/>
      <c r="Z10" s="227"/>
      <c r="AA10" s="227"/>
      <c r="AB10" s="227"/>
      <c r="AC10" s="227"/>
      <c r="AD10" s="227"/>
      <c r="AE10" s="227"/>
      <c r="AF10" s="227"/>
      <c r="AG10" s="227"/>
      <c r="AH10" s="227"/>
      <c r="AI10" s="227"/>
      <c r="AJ10" s="227"/>
      <c r="AK10" s="82"/>
      <c r="AL10" s="226"/>
      <c r="AM10" s="227"/>
      <c r="AN10" s="227"/>
      <c r="AO10" s="227"/>
      <c r="AP10" s="227"/>
      <c r="AQ10" s="227"/>
      <c r="AR10" s="227"/>
      <c r="AS10" s="227"/>
      <c r="AT10" s="227"/>
      <c r="AU10" s="227"/>
      <c r="AV10" s="227"/>
      <c r="AW10" s="227"/>
      <c r="AX10" s="227"/>
      <c r="AY10" s="227"/>
      <c r="AZ10" s="227"/>
      <c r="BA10" s="227"/>
      <c r="BB10" s="227"/>
      <c r="BC10" s="82"/>
      <c r="BD10" s="226"/>
      <c r="BE10" s="227"/>
      <c r="BF10" s="227"/>
      <c r="BG10" s="227"/>
      <c r="BH10" s="227"/>
      <c r="BI10" s="227"/>
      <c r="BJ10" s="227"/>
      <c r="BK10" s="227"/>
      <c r="BL10" s="227"/>
      <c r="BM10" s="227"/>
      <c r="BN10" s="227"/>
      <c r="BO10" s="227"/>
      <c r="BP10" s="227"/>
      <c r="BQ10" s="227"/>
      <c r="BR10" s="227"/>
      <c r="BS10" s="227"/>
      <c r="BT10" s="227"/>
      <c r="BU10" s="82"/>
      <c r="BV10" s="226"/>
      <c r="BW10" s="227"/>
      <c r="BX10" s="227"/>
      <c r="BY10" s="227"/>
      <c r="BZ10" s="227"/>
      <c r="CA10" s="227"/>
      <c r="CB10" s="227"/>
      <c r="CC10" s="227"/>
      <c r="CD10" s="227"/>
      <c r="CE10" s="227"/>
      <c r="CF10" s="227"/>
      <c r="CG10" s="227"/>
      <c r="CH10" s="227"/>
      <c r="CI10" s="227"/>
      <c r="CJ10" s="227"/>
      <c r="CK10" s="227"/>
      <c r="CL10" s="227"/>
      <c r="CM10" s="227"/>
      <c r="CN10" s="227"/>
      <c r="CO10" s="227"/>
    </row>
    <row r="11" spans="1:93" ht="14.25" customHeight="1">
      <c r="A11" s="1"/>
      <c r="B11" s="149"/>
      <c r="C11" s="149"/>
      <c r="D11" s="149"/>
      <c r="E11" s="149"/>
      <c r="F11" s="149"/>
      <c r="G11" s="149"/>
      <c r="H11" s="149"/>
      <c r="I11" s="149"/>
      <c r="J11" s="149"/>
      <c r="K11" s="149"/>
      <c r="L11" s="149"/>
      <c r="M11" s="149"/>
      <c r="N11" s="149"/>
      <c r="O11" s="149"/>
      <c r="P11" s="149"/>
      <c r="Q11" s="149"/>
      <c r="R11" s="149"/>
      <c r="S11" s="1"/>
      <c r="T11" s="149"/>
      <c r="U11" s="150"/>
      <c r="V11" s="149"/>
      <c r="W11" s="149"/>
      <c r="X11" s="149"/>
      <c r="Y11" s="149"/>
      <c r="Z11" s="149"/>
      <c r="AA11" s="149"/>
      <c r="AB11" s="149"/>
      <c r="AC11" s="149"/>
      <c r="AD11" s="149"/>
      <c r="AE11" s="149"/>
      <c r="AF11" s="149"/>
      <c r="AG11" s="149"/>
      <c r="AH11" s="149"/>
      <c r="AI11" s="149"/>
      <c r="AJ11" s="149"/>
      <c r="AK11" s="1"/>
      <c r="AL11" s="149"/>
      <c r="AM11" s="150"/>
      <c r="AN11" s="149"/>
      <c r="AO11" s="149"/>
      <c r="AP11" s="149"/>
      <c r="AQ11" s="149"/>
      <c r="AR11" s="149"/>
      <c r="AS11" s="149"/>
      <c r="AT11" s="149"/>
      <c r="AU11" s="149"/>
      <c r="AV11" s="149"/>
      <c r="AW11" s="149"/>
      <c r="AX11" s="149"/>
      <c r="AY11" s="149"/>
      <c r="AZ11" s="149"/>
      <c r="BA11" s="149"/>
      <c r="BB11" s="149"/>
      <c r="BC11" s="1"/>
      <c r="BD11" s="149"/>
      <c r="BE11" s="150"/>
      <c r="BF11" s="149"/>
      <c r="BG11" s="149"/>
      <c r="BH11" s="149"/>
      <c r="BI11" s="149"/>
      <c r="BJ11" s="149"/>
      <c r="BK11" s="149"/>
      <c r="BL11" s="149"/>
      <c r="BM11" s="149"/>
      <c r="BN11" s="149"/>
      <c r="BO11" s="149"/>
      <c r="BP11" s="149"/>
      <c r="BQ11" s="149"/>
      <c r="BR11" s="149"/>
      <c r="BS11" s="149"/>
      <c r="BT11" s="149"/>
      <c r="BU11" s="1"/>
      <c r="BV11" s="149"/>
      <c r="BW11" s="150"/>
      <c r="BX11" s="149"/>
      <c r="BY11" s="149"/>
      <c r="BZ11" s="149"/>
      <c r="CA11" s="149"/>
      <c r="CB11" s="149"/>
      <c r="CC11" s="149"/>
      <c r="CD11" s="149"/>
      <c r="CE11" s="149"/>
      <c r="CF11" s="149"/>
      <c r="CG11" s="149"/>
      <c r="CH11" s="149"/>
      <c r="CI11" s="149"/>
      <c r="CJ11" s="149"/>
      <c r="CK11" s="149"/>
      <c r="CL11" s="149"/>
      <c r="CM11" s="149"/>
      <c r="CN11" s="149"/>
      <c r="CO11" s="149"/>
    </row>
    <row r="12" spans="1:93" ht="14.25" customHeight="1">
      <c r="A12" s="1"/>
      <c r="B12" s="149"/>
      <c r="C12" s="149"/>
      <c r="D12" s="149"/>
      <c r="E12" s="149"/>
      <c r="F12" s="149"/>
      <c r="G12" s="149"/>
      <c r="H12" s="149"/>
      <c r="I12" s="149"/>
      <c r="J12" s="149"/>
      <c r="K12" s="149"/>
      <c r="L12" s="149"/>
      <c r="M12" s="149"/>
      <c r="N12" s="149"/>
      <c r="O12" s="149"/>
      <c r="P12" s="149"/>
      <c r="Q12" s="149"/>
      <c r="R12" s="149"/>
      <c r="S12" s="1"/>
      <c r="T12" s="149"/>
      <c r="U12" s="151" t="s">
        <v>1016</v>
      </c>
      <c r="V12" s="152"/>
      <c r="W12" s="152"/>
      <c r="X12" s="152"/>
      <c r="Y12" s="152"/>
      <c r="Z12" s="151" t="s">
        <v>1017</v>
      </c>
      <c r="AA12" s="152"/>
      <c r="AB12" s="152"/>
      <c r="AC12" s="152"/>
      <c r="AD12" s="152"/>
      <c r="AE12" s="151" t="s">
        <v>1018</v>
      </c>
      <c r="AF12" s="149"/>
      <c r="AG12" s="149"/>
      <c r="AH12" s="149"/>
      <c r="AI12" s="149"/>
      <c r="AJ12" s="149"/>
      <c r="AK12" s="1"/>
      <c r="AL12" s="149"/>
      <c r="AM12" s="153" t="s">
        <v>1019</v>
      </c>
      <c r="AN12" s="149"/>
      <c r="AO12" s="149"/>
      <c r="AP12" s="149"/>
      <c r="AQ12" s="149"/>
      <c r="AR12" s="149"/>
      <c r="AS12" s="149"/>
      <c r="AT12" s="149"/>
      <c r="AU12" s="149"/>
      <c r="AV12" s="149"/>
      <c r="AW12" s="149"/>
      <c r="AX12" s="149"/>
      <c r="AY12" s="149"/>
      <c r="AZ12" s="149"/>
      <c r="BA12" s="149"/>
      <c r="BB12" s="149"/>
      <c r="BC12" s="1"/>
      <c r="BD12" s="149"/>
      <c r="BE12" s="153" t="s">
        <v>1020</v>
      </c>
      <c r="BF12" s="154"/>
      <c r="BG12" s="154"/>
      <c r="BH12" s="154"/>
      <c r="BI12" s="154"/>
      <c r="BJ12" s="153" t="s">
        <v>1021</v>
      </c>
      <c r="BK12" s="154"/>
      <c r="BL12" s="154"/>
      <c r="BM12" s="154"/>
      <c r="BN12" s="154"/>
      <c r="BO12" s="153" t="s">
        <v>1022</v>
      </c>
      <c r="BP12" s="154"/>
      <c r="BQ12" s="154"/>
      <c r="BR12" s="154"/>
      <c r="BS12" s="149"/>
      <c r="BT12" s="149"/>
      <c r="BU12" s="1"/>
      <c r="BV12" s="149"/>
      <c r="BW12" s="150"/>
      <c r="BX12" s="149"/>
      <c r="BY12" s="149"/>
      <c r="BZ12" s="149"/>
      <c r="CA12" s="149"/>
      <c r="CB12" s="149"/>
      <c r="CC12" s="149"/>
      <c r="CD12" s="149"/>
      <c r="CE12" s="149"/>
      <c r="CF12" s="149"/>
      <c r="CG12" s="149"/>
      <c r="CH12" s="149"/>
      <c r="CI12" s="149"/>
      <c r="CJ12" s="149"/>
      <c r="CK12" s="149"/>
      <c r="CL12" s="149"/>
      <c r="CM12" s="149"/>
      <c r="CN12" s="149"/>
      <c r="CO12" s="149"/>
    </row>
    <row r="13" spans="1:93" ht="14.25" customHeight="1">
      <c r="A13" s="1"/>
      <c r="B13" s="149"/>
      <c r="C13" s="149"/>
      <c r="D13" s="149"/>
      <c r="E13" s="149"/>
      <c r="F13" s="149"/>
      <c r="G13" s="149"/>
      <c r="H13" s="149"/>
      <c r="I13" s="149"/>
      <c r="J13" s="149"/>
      <c r="K13" s="149"/>
      <c r="L13" s="149"/>
      <c r="M13" s="149"/>
      <c r="N13" s="149"/>
      <c r="O13" s="149"/>
      <c r="P13" s="149"/>
      <c r="Q13" s="149"/>
      <c r="R13" s="149"/>
      <c r="S13" s="1"/>
      <c r="T13" s="149"/>
      <c r="U13" s="155" t="s">
        <v>1023</v>
      </c>
      <c r="V13" s="156"/>
      <c r="W13" s="156"/>
      <c r="X13" s="156"/>
      <c r="Y13" s="156"/>
      <c r="Z13" s="155" t="s">
        <v>1023</v>
      </c>
      <c r="AA13" s="156"/>
      <c r="AB13" s="156"/>
      <c r="AC13" s="156"/>
      <c r="AD13" s="156"/>
      <c r="AE13" s="155" t="s">
        <v>1023</v>
      </c>
      <c r="AF13" s="157"/>
      <c r="AG13" s="157"/>
      <c r="AH13" s="157"/>
      <c r="AI13" s="149"/>
      <c r="AJ13" s="149"/>
      <c r="AK13" s="1"/>
      <c r="AL13" s="149"/>
      <c r="AM13" s="155" t="s">
        <v>1023</v>
      </c>
      <c r="AN13" s="149"/>
      <c r="AO13" s="149"/>
      <c r="AP13" s="149"/>
      <c r="AQ13" s="149"/>
      <c r="AR13" s="149"/>
      <c r="AS13" s="149"/>
      <c r="AT13" s="149"/>
      <c r="AU13" s="149"/>
      <c r="AV13" s="149"/>
      <c r="AW13" s="149"/>
      <c r="AX13" s="149"/>
      <c r="AY13" s="149"/>
      <c r="AZ13" s="149"/>
      <c r="BA13" s="149"/>
      <c r="BB13" s="149"/>
      <c r="BC13" s="1"/>
      <c r="BD13" s="149"/>
      <c r="BE13" s="221" t="s">
        <v>1024</v>
      </c>
      <c r="BF13" s="226"/>
      <c r="BG13" s="226"/>
      <c r="BH13" s="226"/>
      <c r="BI13" s="158"/>
      <c r="BJ13" s="221" t="s">
        <v>1025</v>
      </c>
      <c r="BK13" s="226"/>
      <c r="BL13" s="226"/>
      <c r="BM13" s="226"/>
      <c r="BN13" s="158"/>
      <c r="BO13" s="221" t="s">
        <v>1026</v>
      </c>
      <c r="BP13" s="226"/>
      <c r="BQ13" s="226"/>
      <c r="BR13" s="226"/>
      <c r="BS13" s="149"/>
      <c r="BT13" s="149"/>
      <c r="BU13" s="1"/>
      <c r="BV13" s="149"/>
      <c r="BW13" s="149"/>
      <c r="BX13" s="149"/>
      <c r="BY13" s="149"/>
      <c r="BZ13" s="149"/>
      <c r="CA13" s="149"/>
      <c r="CB13" s="149"/>
      <c r="CC13" s="149"/>
      <c r="CD13" s="149"/>
      <c r="CE13" s="149"/>
      <c r="CF13" s="149"/>
      <c r="CG13" s="149"/>
      <c r="CH13" s="149"/>
      <c r="CI13" s="149"/>
      <c r="CJ13" s="149"/>
      <c r="CK13" s="149"/>
      <c r="CL13" s="149"/>
      <c r="CM13" s="149"/>
      <c r="CN13" s="149"/>
      <c r="CO13" s="149"/>
    </row>
    <row r="14" spans="1:93" ht="14.25" customHeight="1">
      <c r="A14" s="1"/>
      <c r="B14" s="149"/>
      <c r="C14" s="149"/>
      <c r="D14" s="149"/>
      <c r="E14" s="149"/>
      <c r="F14" s="149"/>
      <c r="G14" s="149"/>
      <c r="H14" s="149"/>
      <c r="I14" s="149"/>
      <c r="J14" s="149"/>
      <c r="K14" s="149"/>
      <c r="L14" s="149"/>
      <c r="M14" s="149"/>
      <c r="N14" s="149"/>
      <c r="O14" s="149"/>
      <c r="P14" s="149"/>
      <c r="Q14" s="149"/>
      <c r="R14" s="149"/>
      <c r="S14" s="1"/>
      <c r="T14" s="149"/>
      <c r="U14" s="216">
        <v>2300</v>
      </c>
      <c r="V14" s="231"/>
      <c r="W14" s="220" t="s">
        <v>1027</v>
      </c>
      <c r="X14" s="226"/>
      <c r="Y14" s="159"/>
      <c r="Z14" s="74">
        <v>2300</v>
      </c>
      <c r="AA14" s="160" t="s">
        <v>1028</v>
      </c>
      <c r="AB14" s="159"/>
      <c r="AC14" s="149"/>
      <c r="AD14" s="149"/>
      <c r="AE14" s="74">
        <v>2300</v>
      </c>
      <c r="AF14" s="160" t="s">
        <v>1029</v>
      </c>
      <c r="AG14" s="149"/>
      <c r="AH14" s="149"/>
      <c r="AI14" s="149"/>
      <c r="AJ14" s="149"/>
      <c r="AK14" s="1"/>
      <c r="AL14" s="149"/>
      <c r="AM14" s="216">
        <v>2300</v>
      </c>
      <c r="AN14" s="231"/>
      <c r="AO14" s="220" t="s">
        <v>1030</v>
      </c>
      <c r="AP14" s="226"/>
      <c r="AQ14" s="149"/>
      <c r="AR14" s="149"/>
      <c r="AS14" s="149"/>
      <c r="AT14" s="149"/>
      <c r="AU14" s="149"/>
      <c r="AV14" s="149"/>
      <c r="AW14" s="149"/>
      <c r="AX14" s="149"/>
      <c r="AY14" s="149"/>
      <c r="AZ14" s="149"/>
      <c r="BA14" s="149"/>
      <c r="BB14" s="149"/>
      <c r="BC14" s="1"/>
      <c r="BD14" s="149"/>
      <c r="BE14" s="226"/>
      <c r="BF14" s="227"/>
      <c r="BG14" s="227"/>
      <c r="BH14" s="227"/>
      <c r="BI14" s="158"/>
      <c r="BJ14" s="226"/>
      <c r="BK14" s="227"/>
      <c r="BL14" s="227"/>
      <c r="BM14" s="227"/>
      <c r="BN14" s="158"/>
      <c r="BO14" s="226"/>
      <c r="BP14" s="227"/>
      <c r="BQ14" s="227"/>
      <c r="BR14" s="227"/>
      <c r="BS14" s="149"/>
      <c r="BT14" s="149"/>
      <c r="BU14" s="1"/>
      <c r="BV14" s="149"/>
      <c r="BW14" s="149"/>
      <c r="BX14" s="149"/>
      <c r="BY14" s="149"/>
      <c r="BZ14" s="149"/>
      <c r="CA14" s="149"/>
      <c r="CB14" s="149"/>
      <c r="CC14" s="149"/>
      <c r="CD14" s="149"/>
      <c r="CE14" s="149"/>
      <c r="CF14" s="149"/>
      <c r="CG14" s="149"/>
      <c r="CH14" s="149"/>
      <c r="CI14" s="149"/>
      <c r="CJ14" s="149"/>
      <c r="CK14" s="149"/>
      <c r="CL14" s="149"/>
      <c r="CM14" s="149"/>
      <c r="CN14" s="149"/>
      <c r="CO14" s="149"/>
    </row>
    <row r="15" spans="1:93" ht="14.25" customHeight="1">
      <c r="A15" s="1"/>
      <c r="B15" s="149"/>
      <c r="C15" s="149"/>
      <c r="D15" s="149"/>
      <c r="E15" s="149"/>
      <c r="F15" s="149"/>
      <c r="G15" s="149"/>
      <c r="H15" s="149"/>
      <c r="I15" s="149"/>
      <c r="J15" s="149"/>
      <c r="K15" s="149"/>
      <c r="L15" s="149"/>
      <c r="M15" s="149"/>
      <c r="N15" s="149"/>
      <c r="O15" s="149"/>
      <c r="P15" s="149"/>
      <c r="Q15" s="149"/>
      <c r="R15" s="149"/>
      <c r="S15" s="1"/>
      <c r="T15" s="149"/>
      <c r="U15" s="235"/>
      <c r="V15" s="232"/>
      <c r="W15" s="226"/>
      <c r="X15" s="227"/>
      <c r="Y15" s="159"/>
      <c r="Z15" s="74">
        <v>2300</v>
      </c>
      <c r="AA15" s="160" t="s">
        <v>1031</v>
      </c>
      <c r="AB15" s="159"/>
      <c r="AC15" s="149"/>
      <c r="AD15" s="149"/>
      <c r="AE15" s="74">
        <v>2300</v>
      </c>
      <c r="AF15" s="160" t="s">
        <v>1032</v>
      </c>
      <c r="AG15" s="149"/>
      <c r="AH15" s="149"/>
      <c r="AI15" s="149"/>
      <c r="AJ15" s="149"/>
      <c r="AK15" s="1"/>
      <c r="AL15" s="149"/>
      <c r="AM15" s="235"/>
      <c r="AN15" s="232"/>
      <c r="AO15" s="226"/>
      <c r="AP15" s="227"/>
      <c r="AQ15" s="220"/>
      <c r="AR15" s="149"/>
      <c r="AS15" s="149"/>
      <c r="AT15" s="149"/>
      <c r="AU15" s="149"/>
      <c r="AV15" s="149"/>
      <c r="AW15" s="149"/>
      <c r="AX15" s="149"/>
      <c r="AY15" s="149"/>
      <c r="AZ15" s="149"/>
      <c r="BA15" s="149"/>
      <c r="BB15" s="149"/>
      <c r="BC15" s="1"/>
      <c r="BD15" s="149"/>
      <c r="BE15" s="149"/>
      <c r="BF15" s="149"/>
      <c r="BG15" s="149"/>
      <c r="BH15" s="149"/>
      <c r="BI15" s="149"/>
      <c r="BJ15" s="149"/>
      <c r="BK15" s="149"/>
      <c r="BL15" s="149"/>
      <c r="BM15" s="149"/>
      <c r="BN15" s="149"/>
      <c r="BO15" s="149"/>
      <c r="BP15" s="149"/>
      <c r="BQ15" s="149"/>
      <c r="BR15" s="149"/>
      <c r="BS15" s="149"/>
      <c r="BT15" s="149"/>
      <c r="BU15" s="1"/>
      <c r="BV15" s="149"/>
      <c r="BW15" s="149"/>
      <c r="BX15" s="149"/>
      <c r="BY15" s="149"/>
      <c r="BZ15" s="149"/>
      <c r="CA15" s="149"/>
      <c r="CB15" s="149"/>
      <c r="CC15" s="149"/>
      <c r="CD15" s="149"/>
      <c r="CE15" s="149"/>
      <c r="CF15" s="149"/>
      <c r="CG15" s="149"/>
      <c r="CH15" s="149"/>
      <c r="CI15" s="149"/>
      <c r="CJ15" s="149"/>
      <c r="CK15" s="149"/>
      <c r="CL15" s="149"/>
      <c r="CM15" s="149"/>
      <c r="CN15" s="149"/>
      <c r="CO15" s="149"/>
    </row>
    <row r="16" spans="1:93" ht="14.25" customHeight="1">
      <c r="A16" s="1"/>
      <c r="B16" s="149"/>
      <c r="C16" s="149"/>
      <c r="D16" s="149"/>
      <c r="E16" s="149"/>
      <c r="F16" s="149"/>
      <c r="G16" s="149"/>
      <c r="H16" s="149"/>
      <c r="I16" s="149"/>
      <c r="J16" s="149"/>
      <c r="K16" s="149"/>
      <c r="L16" s="149"/>
      <c r="M16" s="149"/>
      <c r="N16" s="149"/>
      <c r="O16" s="149"/>
      <c r="P16" s="149"/>
      <c r="Q16" s="149"/>
      <c r="R16" s="149"/>
      <c r="S16" s="1"/>
      <c r="T16" s="149"/>
      <c r="U16" s="236"/>
      <c r="V16" s="234"/>
      <c r="W16" s="226"/>
      <c r="X16" s="227"/>
      <c r="Y16" s="159"/>
      <c r="Z16" s="149"/>
      <c r="AA16" s="149"/>
      <c r="AB16" s="159"/>
      <c r="AC16" s="149"/>
      <c r="AD16" s="149"/>
      <c r="AE16" s="74">
        <v>2300</v>
      </c>
      <c r="AF16" s="160" t="s">
        <v>1033</v>
      </c>
      <c r="AG16" s="149"/>
      <c r="AH16" s="149"/>
      <c r="AI16" s="149"/>
      <c r="AJ16" s="149"/>
      <c r="AK16" s="1"/>
      <c r="AL16" s="149"/>
      <c r="AM16" s="236"/>
      <c r="AN16" s="234"/>
      <c r="AO16" s="226"/>
      <c r="AP16" s="227"/>
      <c r="AQ16" s="226"/>
      <c r="AR16" s="149"/>
      <c r="AS16" s="149"/>
      <c r="AT16" s="149"/>
      <c r="AU16" s="149"/>
      <c r="AV16" s="149"/>
      <c r="AW16" s="149"/>
      <c r="AX16" s="149"/>
      <c r="AY16" s="149"/>
      <c r="AZ16" s="149"/>
      <c r="BA16" s="149"/>
      <c r="BB16" s="149"/>
      <c r="BC16" s="1"/>
      <c r="BD16" s="149"/>
      <c r="BE16" s="149"/>
      <c r="BF16" s="149"/>
      <c r="BG16" s="149"/>
      <c r="BH16" s="149"/>
      <c r="BI16" s="149"/>
      <c r="BJ16" s="149"/>
      <c r="BK16" s="149"/>
      <c r="BL16" s="149"/>
      <c r="BM16" s="149"/>
      <c r="BN16" s="149"/>
      <c r="BO16" s="149"/>
      <c r="BP16" s="149"/>
      <c r="BQ16" s="149"/>
      <c r="BR16" s="149"/>
      <c r="BS16" s="149"/>
      <c r="BT16" s="149"/>
      <c r="BU16" s="1"/>
      <c r="BV16" s="149"/>
      <c r="BW16" s="149"/>
      <c r="BX16" s="149"/>
      <c r="BY16" s="149"/>
      <c r="BZ16" s="149"/>
      <c r="CA16" s="149"/>
      <c r="CB16" s="149"/>
      <c r="CC16" s="149"/>
      <c r="CD16" s="149"/>
      <c r="CE16" s="149"/>
      <c r="CF16" s="149"/>
      <c r="CG16" s="149"/>
      <c r="CH16" s="149"/>
      <c r="CI16" s="149"/>
      <c r="CJ16" s="149"/>
      <c r="CK16" s="149"/>
      <c r="CL16" s="149"/>
      <c r="CM16" s="149"/>
      <c r="CN16" s="149"/>
      <c r="CO16" s="149"/>
    </row>
    <row r="17" spans="1:93" ht="14.25" customHeight="1">
      <c r="A17" s="1"/>
      <c r="B17" s="149"/>
      <c r="C17" s="149"/>
      <c r="D17" s="149"/>
      <c r="E17" s="149"/>
      <c r="F17" s="149"/>
      <c r="G17" s="149"/>
      <c r="H17" s="149"/>
      <c r="I17" s="149"/>
      <c r="J17" s="149"/>
      <c r="K17" s="149"/>
      <c r="L17" s="149"/>
      <c r="M17" s="149"/>
      <c r="N17" s="149"/>
      <c r="O17" s="149"/>
      <c r="P17" s="149"/>
      <c r="Q17" s="149"/>
      <c r="R17" s="149"/>
      <c r="S17" s="1"/>
      <c r="T17" s="149"/>
      <c r="U17" s="149"/>
      <c r="V17" s="149"/>
      <c r="W17" s="149"/>
      <c r="X17" s="149"/>
      <c r="Y17" s="149"/>
      <c r="Z17" s="149"/>
      <c r="AA17" s="149"/>
      <c r="AB17" s="149"/>
      <c r="AC17" s="149"/>
      <c r="AD17" s="149"/>
      <c r="AE17" s="149"/>
      <c r="AF17" s="149"/>
      <c r="AG17" s="149"/>
      <c r="AH17" s="149"/>
      <c r="AI17" s="149"/>
      <c r="AJ17" s="149"/>
      <c r="AK17" s="1"/>
      <c r="AL17" s="149"/>
      <c r="AM17" s="149"/>
      <c r="AN17" s="149"/>
      <c r="AO17" s="149"/>
      <c r="AP17" s="149"/>
      <c r="AQ17" s="226"/>
      <c r="AR17" s="149"/>
      <c r="AS17" s="149"/>
      <c r="AT17" s="149"/>
      <c r="AU17" s="149"/>
      <c r="AV17" s="149"/>
      <c r="AW17" s="149"/>
      <c r="AX17" s="149"/>
      <c r="AY17" s="149"/>
      <c r="AZ17" s="149"/>
      <c r="BA17" s="149"/>
      <c r="BB17" s="149"/>
      <c r="BC17" s="1"/>
      <c r="BD17" s="149"/>
      <c r="BE17" s="149"/>
      <c r="BF17" s="149"/>
      <c r="BG17" s="149"/>
      <c r="BH17" s="149"/>
      <c r="BI17" s="149"/>
      <c r="BJ17" s="149"/>
      <c r="BK17" s="149"/>
      <c r="BL17" s="149"/>
      <c r="BM17" s="149"/>
      <c r="BN17" s="149"/>
      <c r="BO17" s="149"/>
      <c r="BP17" s="149"/>
      <c r="BQ17" s="149"/>
      <c r="BR17" s="149"/>
      <c r="BS17" s="149"/>
      <c r="BT17" s="149"/>
      <c r="BU17" s="1"/>
      <c r="BV17" s="149"/>
      <c r="BW17" s="149"/>
      <c r="BX17" s="149"/>
      <c r="BY17" s="149"/>
      <c r="BZ17" s="149"/>
      <c r="CA17" s="149"/>
      <c r="CB17" s="149"/>
      <c r="CC17" s="149"/>
      <c r="CD17" s="149"/>
      <c r="CE17" s="149"/>
      <c r="CF17" s="149"/>
      <c r="CG17" s="149"/>
      <c r="CH17" s="149"/>
      <c r="CI17" s="149"/>
      <c r="CJ17" s="149"/>
      <c r="CK17" s="149"/>
      <c r="CL17" s="149"/>
      <c r="CM17" s="149"/>
      <c r="CN17" s="149"/>
      <c r="CO17" s="149"/>
    </row>
    <row r="18" spans="1:93" ht="14.25" customHeight="1">
      <c r="A18" s="1"/>
      <c r="B18" s="149"/>
      <c r="C18" s="149"/>
      <c r="D18" s="149"/>
      <c r="E18" s="149"/>
      <c r="F18" s="149"/>
      <c r="G18" s="149"/>
      <c r="H18" s="149"/>
      <c r="I18" s="149"/>
      <c r="J18" s="149"/>
      <c r="K18" s="149"/>
      <c r="L18" s="149"/>
      <c r="M18" s="149"/>
      <c r="N18" s="149"/>
      <c r="O18" s="149"/>
      <c r="P18" s="149"/>
      <c r="Q18" s="149"/>
      <c r="R18" s="149"/>
      <c r="S18" s="1"/>
      <c r="T18" s="149"/>
      <c r="U18" s="149"/>
      <c r="V18" s="149"/>
      <c r="W18" s="149"/>
      <c r="X18" s="149"/>
      <c r="Y18" s="149"/>
      <c r="Z18" s="149"/>
      <c r="AA18" s="149"/>
      <c r="AB18" s="149"/>
      <c r="AC18" s="149"/>
      <c r="AD18" s="149"/>
      <c r="AE18" s="149"/>
      <c r="AF18" s="149"/>
      <c r="AG18" s="149"/>
      <c r="AH18" s="149"/>
      <c r="AI18" s="149"/>
      <c r="AJ18" s="149"/>
      <c r="AK18" s="1"/>
      <c r="AL18" s="149"/>
      <c r="AM18" s="149"/>
      <c r="AN18" s="149"/>
      <c r="AO18" s="149"/>
      <c r="AP18" s="149"/>
      <c r="AQ18" s="149"/>
      <c r="AR18" s="149"/>
      <c r="AS18" s="149"/>
      <c r="AT18" s="149"/>
      <c r="AU18" s="149"/>
      <c r="AV18" s="149"/>
      <c r="AW18" s="149"/>
      <c r="AX18" s="149"/>
      <c r="AY18" s="149"/>
      <c r="AZ18" s="149"/>
      <c r="BA18" s="149"/>
      <c r="BB18" s="149"/>
      <c r="BC18" s="1"/>
      <c r="BD18" s="149"/>
      <c r="BE18" s="149"/>
      <c r="BF18" s="149"/>
      <c r="BG18" s="149"/>
      <c r="BH18" s="149"/>
      <c r="BI18" s="149"/>
      <c r="BJ18" s="149"/>
      <c r="BK18" s="149"/>
      <c r="BL18" s="149"/>
      <c r="BM18" s="149"/>
      <c r="BN18" s="149"/>
      <c r="BO18" s="149"/>
      <c r="BP18" s="149"/>
      <c r="BQ18" s="149"/>
      <c r="BR18" s="149"/>
      <c r="BS18" s="149"/>
      <c r="BT18" s="149"/>
      <c r="BU18" s="1"/>
      <c r="BV18" s="149"/>
      <c r="BW18" s="149"/>
      <c r="BX18" s="149"/>
      <c r="BY18" s="149"/>
      <c r="BZ18" s="149"/>
      <c r="CA18" s="149"/>
      <c r="CB18" s="149"/>
      <c r="CC18" s="149"/>
      <c r="CD18" s="149"/>
      <c r="CE18" s="149"/>
      <c r="CF18" s="149"/>
      <c r="CG18" s="149"/>
      <c r="CH18" s="149"/>
      <c r="CI18" s="149"/>
      <c r="CJ18" s="149"/>
      <c r="CK18" s="149"/>
      <c r="CL18" s="149"/>
      <c r="CM18" s="149"/>
      <c r="CN18" s="149"/>
      <c r="CO18" s="149"/>
    </row>
    <row r="19" spans="1:93" ht="14.25" customHeight="1">
      <c r="A19" s="1"/>
      <c r="B19" s="149"/>
      <c r="C19" s="149"/>
      <c r="D19" s="149"/>
      <c r="E19" s="149"/>
      <c r="F19" s="149"/>
      <c r="G19" s="149"/>
      <c r="H19" s="149"/>
      <c r="I19" s="149"/>
      <c r="J19" s="149"/>
      <c r="K19" s="149"/>
      <c r="L19" s="149"/>
      <c r="M19" s="149"/>
      <c r="N19" s="149"/>
      <c r="O19" s="149"/>
      <c r="P19" s="149"/>
      <c r="Q19" s="149"/>
      <c r="R19" s="149"/>
      <c r="S19" s="1"/>
      <c r="T19" s="149"/>
      <c r="U19" s="153" t="s">
        <v>1034</v>
      </c>
      <c r="V19" s="161"/>
      <c r="W19" s="161"/>
      <c r="X19" s="161"/>
      <c r="Y19" s="161"/>
      <c r="Z19" s="161"/>
      <c r="AA19" s="153" t="s">
        <v>1035</v>
      </c>
      <c r="AB19" s="152"/>
      <c r="AC19" s="152"/>
      <c r="AD19" s="149"/>
      <c r="AE19" s="149"/>
      <c r="AF19" s="149"/>
      <c r="AG19" s="149"/>
      <c r="AH19" s="149"/>
      <c r="AI19" s="149"/>
      <c r="AJ19" s="149"/>
      <c r="AK19" s="1"/>
      <c r="AL19" s="149"/>
      <c r="AM19" s="153" t="s">
        <v>1036</v>
      </c>
      <c r="AN19" s="149"/>
      <c r="AO19" s="149"/>
      <c r="AP19" s="149"/>
      <c r="AQ19" s="149"/>
      <c r="AR19" s="149"/>
      <c r="AS19" s="149"/>
      <c r="AT19" s="149"/>
      <c r="AU19" s="149"/>
      <c r="AV19" s="149"/>
      <c r="AW19" s="149"/>
      <c r="AX19" s="149"/>
      <c r="AY19" s="149"/>
      <c r="AZ19" s="149"/>
      <c r="BA19" s="149"/>
      <c r="BB19" s="149"/>
      <c r="BC19" s="1"/>
      <c r="BD19" s="149"/>
      <c r="BE19" s="149"/>
      <c r="BF19" s="149"/>
      <c r="BG19" s="149"/>
      <c r="BH19" s="149"/>
      <c r="BI19" s="149"/>
      <c r="BJ19" s="149"/>
      <c r="BK19" s="149"/>
      <c r="BL19" s="149"/>
      <c r="BM19" s="149"/>
      <c r="BN19" s="149"/>
      <c r="BO19" s="149"/>
      <c r="BP19" s="149"/>
      <c r="BQ19" s="149"/>
      <c r="BR19" s="149"/>
      <c r="BS19" s="149"/>
      <c r="BT19" s="149"/>
      <c r="BU19" s="1"/>
      <c r="BV19" s="149"/>
      <c r="BW19" s="149"/>
      <c r="BX19" s="149"/>
      <c r="BY19" s="149"/>
      <c r="BZ19" s="149"/>
      <c r="CA19" s="149"/>
      <c r="CB19" s="149"/>
      <c r="CC19" s="149"/>
      <c r="CD19" s="149"/>
      <c r="CE19" s="149"/>
      <c r="CF19" s="149"/>
      <c r="CG19" s="149"/>
      <c r="CH19" s="149"/>
      <c r="CI19" s="149"/>
      <c r="CJ19" s="149"/>
      <c r="CK19" s="149"/>
      <c r="CL19" s="149"/>
      <c r="CM19" s="149"/>
      <c r="CN19" s="149"/>
      <c r="CO19" s="149"/>
    </row>
    <row r="20" spans="1:93" ht="14.25" customHeight="1">
      <c r="A20" s="1"/>
      <c r="B20" s="149"/>
      <c r="C20" s="149"/>
      <c r="D20" s="149"/>
      <c r="E20" s="149"/>
      <c r="F20" s="149"/>
      <c r="G20" s="149"/>
      <c r="H20" s="149"/>
      <c r="I20" s="149"/>
      <c r="J20" s="149"/>
      <c r="K20" s="149"/>
      <c r="L20" s="149"/>
      <c r="M20" s="149"/>
      <c r="N20" s="149"/>
      <c r="O20" s="149"/>
      <c r="P20" s="149"/>
      <c r="Q20" s="149"/>
      <c r="R20" s="149"/>
      <c r="S20" s="1"/>
      <c r="T20" s="149"/>
      <c r="U20" s="149"/>
      <c r="V20" s="149"/>
      <c r="W20" s="149"/>
      <c r="X20" s="149"/>
      <c r="Y20" s="149"/>
      <c r="Z20" s="149"/>
      <c r="AA20" s="215" t="s">
        <v>1037</v>
      </c>
      <c r="AB20" s="248"/>
      <c r="AC20" s="248"/>
      <c r="AD20" s="248"/>
      <c r="AE20" s="248"/>
      <c r="AF20" s="248"/>
      <c r="AG20" s="248"/>
      <c r="AH20" s="248"/>
      <c r="AI20" s="231"/>
      <c r="AJ20" s="149"/>
      <c r="AK20" s="1"/>
      <c r="AL20" s="149"/>
      <c r="AM20" s="155" t="s">
        <v>1038</v>
      </c>
      <c r="AN20" s="149"/>
      <c r="AO20" s="149"/>
      <c r="AP20" s="149"/>
      <c r="AQ20" s="149"/>
      <c r="AR20" s="149"/>
      <c r="AS20" s="149"/>
      <c r="AT20" s="149"/>
      <c r="AU20" s="149"/>
      <c r="AV20" s="149"/>
      <c r="AW20" s="149"/>
      <c r="AX20" s="149"/>
      <c r="AY20" s="149"/>
      <c r="AZ20" s="149"/>
      <c r="BA20" s="149"/>
      <c r="BB20" s="149"/>
      <c r="BC20" s="1"/>
      <c r="BD20" s="149"/>
      <c r="BE20" s="149"/>
      <c r="BF20" s="149"/>
      <c r="BG20" s="149"/>
      <c r="BH20" s="149"/>
      <c r="BI20" s="149"/>
      <c r="BJ20" s="149"/>
      <c r="BK20" s="149"/>
      <c r="BL20" s="149"/>
      <c r="BM20" s="149"/>
      <c r="BN20" s="149"/>
      <c r="BO20" s="149"/>
      <c r="BP20" s="149"/>
      <c r="BQ20" s="149"/>
      <c r="BR20" s="149"/>
      <c r="BS20" s="149"/>
      <c r="BT20" s="149"/>
      <c r="BU20" s="1"/>
      <c r="BV20" s="149"/>
      <c r="BW20" s="149"/>
      <c r="BX20" s="149"/>
      <c r="BY20" s="149"/>
      <c r="BZ20" s="149"/>
      <c r="CA20" s="149"/>
      <c r="CB20" s="149"/>
      <c r="CC20" s="149"/>
      <c r="CD20" s="149"/>
      <c r="CE20" s="149"/>
      <c r="CF20" s="149"/>
      <c r="CG20" s="149"/>
      <c r="CH20" s="149"/>
      <c r="CI20" s="149"/>
      <c r="CJ20" s="149"/>
      <c r="CK20" s="149"/>
      <c r="CL20" s="149"/>
      <c r="CM20" s="149"/>
      <c r="CN20" s="149"/>
      <c r="CO20" s="149"/>
    </row>
    <row r="21" spans="1:93" ht="14.25" customHeight="1">
      <c r="A21" s="1"/>
      <c r="B21" s="149"/>
      <c r="C21" s="149"/>
      <c r="D21" s="149"/>
      <c r="E21" s="149"/>
      <c r="F21" s="149"/>
      <c r="G21" s="149"/>
      <c r="H21" s="149"/>
      <c r="I21" s="149"/>
      <c r="J21" s="149"/>
      <c r="K21" s="149"/>
      <c r="L21" s="149"/>
      <c r="M21" s="149"/>
      <c r="N21" s="149"/>
      <c r="O21" s="149"/>
      <c r="P21" s="149"/>
      <c r="Q21" s="149"/>
      <c r="R21" s="149"/>
      <c r="S21" s="1"/>
      <c r="T21" s="149"/>
      <c r="U21" s="162"/>
      <c r="V21" s="149"/>
      <c r="W21" s="149"/>
      <c r="X21" s="149"/>
      <c r="Y21" s="149"/>
      <c r="Z21" s="149"/>
      <c r="AA21" s="235"/>
      <c r="AB21" s="227"/>
      <c r="AC21" s="227"/>
      <c r="AD21" s="227"/>
      <c r="AE21" s="227"/>
      <c r="AF21" s="227"/>
      <c r="AG21" s="227"/>
      <c r="AH21" s="227"/>
      <c r="AI21" s="232"/>
      <c r="AJ21" s="149"/>
      <c r="AK21" s="1"/>
      <c r="AL21" s="149"/>
      <c r="AM21" s="216">
        <v>2300</v>
      </c>
      <c r="AN21" s="231"/>
      <c r="AO21" s="149"/>
      <c r="AP21" s="160"/>
      <c r="AQ21" s="160"/>
      <c r="AR21" s="149"/>
      <c r="AS21" s="149"/>
      <c r="AT21" s="149"/>
      <c r="AU21" s="149"/>
      <c r="AV21" s="149"/>
      <c r="AW21" s="149"/>
      <c r="AX21" s="149"/>
      <c r="AY21" s="149"/>
      <c r="AZ21" s="149"/>
      <c r="BA21" s="149"/>
      <c r="BB21" s="149"/>
      <c r="BC21" s="1"/>
      <c r="BD21" s="149"/>
      <c r="BE21" s="149"/>
      <c r="BF21" s="149"/>
      <c r="BG21" s="149"/>
      <c r="BH21" s="149"/>
      <c r="BI21" s="149"/>
      <c r="BJ21" s="149"/>
      <c r="BK21" s="149"/>
      <c r="BL21" s="149"/>
      <c r="BM21" s="149"/>
      <c r="BN21" s="149"/>
      <c r="BO21" s="149"/>
      <c r="BP21" s="149"/>
      <c r="BQ21" s="149"/>
      <c r="BR21" s="149"/>
      <c r="BS21" s="149"/>
      <c r="BT21" s="149"/>
      <c r="BU21" s="1"/>
      <c r="BV21" s="149"/>
      <c r="BW21" s="149"/>
      <c r="BX21" s="149"/>
      <c r="BY21" s="149"/>
      <c r="BZ21" s="149"/>
      <c r="CA21" s="149"/>
      <c r="CB21" s="149"/>
      <c r="CC21" s="149"/>
      <c r="CD21" s="149"/>
      <c r="CE21" s="149"/>
      <c r="CF21" s="149"/>
      <c r="CG21" s="149"/>
      <c r="CH21" s="149"/>
      <c r="CI21" s="149"/>
      <c r="CJ21" s="149"/>
      <c r="CK21" s="149"/>
      <c r="CL21" s="149"/>
      <c r="CM21" s="149"/>
      <c r="CN21" s="149"/>
      <c r="CO21" s="149"/>
    </row>
    <row r="22" spans="1:93" ht="14.25" customHeight="1">
      <c r="A22" s="1"/>
      <c r="B22" s="149"/>
      <c r="C22" s="149"/>
      <c r="D22" s="149"/>
      <c r="E22" s="149"/>
      <c r="F22" s="149"/>
      <c r="G22" s="149"/>
      <c r="H22" s="149"/>
      <c r="I22" s="149"/>
      <c r="J22" s="149"/>
      <c r="K22" s="149"/>
      <c r="L22" s="149"/>
      <c r="M22" s="149"/>
      <c r="N22" s="149"/>
      <c r="O22" s="149"/>
      <c r="P22" s="149"/>
      <c r="Q22" s="149"/>
      <c r="R22" s="149"/>
      <c r="S22" s="1"/>
      <c r="T22" s="149"/>
      <c r="U22" s="162"/>
      <c r="V22" s="149"/>
      <c r="W22" s="149"/>
      <c r="X22" s="149"/>
      <c r="Y22" s="149"/>
      <c r="Z22" s="149"/>
      <c r="AA22" s="235"/>
      <c r="AB22" s="227"/>
      <c r="AC22" s="227"/>
      <c r="AD22" s="227"/>
      <c r="AE22" s="227"/>
      <c r="AF22" s="227"/>
      <c r="AG22" s="227"/>
      <c r="AH22" s="227"/>
      <c r="AI22" s="232"/>
      <c r="AJ22" s="149"/>
      <c r="AK22" s="1"/>
      <c r="AL22" s="149"/>
      <c r="AM22" s="235"/>
      <c r="AN22" s="232"/>
      <c r="AO22" s="160" t="s">
        <v>1039</v>
      </c>
      <c r="AP22" s="160"/>
      <c r="AQ22" s="160"/>
      <c r="AR22" s="149"/>
      <c r="AS22" s="149"/>
      <c r="AT22" s="149"/>
      <c r="AU22" s="149"/>
      <c r="AV22" s="149"/>
      <c r="AW22" s="149"/>
      <c r="AX22" s="149"/>
      <c r="AY22" s="149"/>
      <c r="AZ22" s="149"/>
      <c r="BA22" s="149"/>
      <c r="BB22" s="149"/>
      <c r="BC22" s="1"/>
      <c r="BD22" s="149"/>
      <c r="BE22" s="149"/>
      <c r="BF22" s="149"/>
      <c r="BG22" s="149"/>
      <c r="BH22" s="149"/>
      <c r="BI22" s="149"/>
      <c r="BJ22" s="149"/>
      <c r="BK22" s="149"/>
      <c r="BL22" s="149"/>
      <c r="BM22" s="149"/>
      <c r="BN22" s="149"/>
      <c r="BO22" s="149"/>
      <c r="BP22" s="149"/>
      <c r="BQ22" s="149"/>
      <c r="BR22" s="149"/>
      <c r="BS22" s="149"/>
      <c r="BT22" s="149"/>
      <c r="BU22" s="1"/>
      <c r="BV22" s="149"/>
      <c r="BW22" s="149"/>
      <c r="BX22" s="149"/>
      <c r="BY22" s="149"/>
      <c r="BZ22" s="149"/>
      <c r="CA22" s="149"/>
      <c r="CB22" s="149"/>
      <c r="CC22" s="149"/>
      <c r="CD22" s="149"/>
      <c r="CE22" s="149"/>
      <c r="CF22" s="149"/>
      <c r="CG22" s="149"/>
      <c r="CH22" s="149"/>
      <c r="CI22" s="149"/>
      <c r="CJ22" s="149"/>
      <c r="CK22" s="149"/>
      <c r="CL22" s="149"/>
      <c r="CM22" s="149"/>
      <c r="CN22" s="149"/>
      <c r="CO22" s="149"/>
    </row>
    <row r="23" spans="1:93" ht="14.25" customHeight="1">
      <c r="A23" s="1"/>
      <c r="B23" s="149"/>
      <c r="C23" s="149"/>
      <c r="D23" s="149"/>
      <c r="E23" s="149"/>
      <c r="F23" s="149"/>
      <c r="G23" s="149"/>
      <c r="H23" s="149"/>
      <c r="I23" s="149"/>
      <c r="J23" s="149"/>
      <c r="K23" s="149"/>
      <c r="L23" s="149"/>
      <c r="M23" s="149"/>
      <c r="N23" s="149"/>
      <c r="O23" s="149"/>
      <c r="P23" s="149"/>
      <c r="Q23" s="149"/>
      <c r="R23" s="149"/>
      <c r="S23" s="1"/>
      <c r="T23" s="149"/>
      <c r="U23" s="162"/>
      <c r="V23" s="149"/>
      <c r="W23" s="149"/>
      <c r="X23" s="149"/>
      <c r="Y23" s="149"/>
      <c r="Z23" s="149"/>
      <c r="AA23" s="235"/>
      <c r="AB23" s="227"/>
      <c r="AC23" s="227"/>
      <c r="AD23" s="227"/>
      <c r="AE23" s="227"/>
      <c r="AF23" s="227"/>
      <c r="AG23" s="227"/>
      <c r="AH23" s="227"/>
      <c r="AI23" s="232"/>
      <c r="AJ23" s="149"/>
      <c r="AK23" s="1"/>
      <c r="AL23" s="149"/>
      <c r="AM23" s="236"/>
      <c r="AN23" s="234"/>
      <c r="AO23" s="160"/>
      <c r="AP23" s="160"/>
      <c r="AQ23" s="160"/>
      <c r="AR23" s="149"/>
      <c r="AS23" s="149"/>
      <c r="AT23" s="149"/>
      <c r="AU23" s="149"/>
      <c r="AV23" s="149"/>
      <c r="AW23" s="149"/>
      <c r="AX23" s="149"/>
      <c r="AY23" s="149"/>
      <c r="AZ23" s="149"/>
      <c r="BA23" s="149"/>
      <c r="BB23" s="149"/>
      <c r="BC23" s="1"/>
      <c r="BD23" s="149"/>
      <c r="BE23" s="149"/>
      <c r="BF23" s="149"/>
      <c r="BG23" s="149"/>
      <c r="BH23" s="149"/>
      <c r="BI23" s="149"/>
      <c r="BJ23" s="149"/>
      <c r="BK23" s="149"/>
      <c r="BL23" s="149"/>
      <c r="BM23" s="149"/>
      <c r="BN23" s="149"/>
      <c r="BO23" s="149"/>
      <c r="BP23" s="149"/>
      <c r="BQ23" s="149"/>
      <c r="BR23" s="149"/>
      <c r="BS23" s="149"/>
      <c r="BT23" s="149"/>
      <c r="BU23" s="1"/>
      <c r="BV23" s="149"/>
      <c r="BW23" s="149"/>
      <c r="BX23" s="149"/>
      <c r="BY23" s="149"/>
      <c r="BZ23" s="149"/>
      <c r="CA23" s="149"/>
      <c r="CB23" s="149"/>
      <c r="CC23" s="149"/>
      <c r="CD23" s="149"/>
      <c r="CE23" s="149"/>
      <c r="CF23" s="149"/>
      <c r="CG23" s="149"/>
      <c r="CH23" s="149"/>
      <c r="CI23" s="149"/>
      <c r="CJ23" s="149"/>
      <c r="CK23" s="149"/>
      <c r="CL23" s="149"/>
      <c r="CM23" s="149"/>
      <c r="CN23" s="149"/>
      <c r="CO23" s="149"/>
    </row>
    <row r="24" spans="1:93" ht="14.25" customHeight="1">
      <c r="A24" s="1"/>
      <c r="B24" s="149"/>
      <c r="C24" s="149"/>
      <c r="D24" s="149"/>
      <c r="E24" s="149"/>
      <c r="F24" s="149"/>
      <c r="G24" s="149"/>
      <c r="H24" s="149"/>
      <c r="I24" s="149"/>
      <c r="J24" s="149"/>
      <c r="K24" s="149"/>
      <c r="L24" s="149"/>
      <c r="M24" s="149"/>
      <c r="N24" s="149"/>
      <c r="O24" s="149"/>
      <c r="P24" s="149"/>
      <c r="Q24" s="149"/>
      <c r="R24" s="149"/>
      <c r="S24" s="1"/>
      <c r="T24" s="149"/>
      <c r="U24" s="162"/>
      <c r="V24" s="149"/>
      <c r="W24" s="149"/>
      <c r="X24" s="149"/>
      <c r="Y24" s="149"/>
      <c r="Z24" s="149"/>
      <c r="AA24" s="235"/>
      <c r="AB24" s="227"/>
      <c r="AC24" s="227"/>
      <c r="AD24" s="227"/>
      <c r="AE24" s="227"/>
      <c r="AF24" s="227"/>
      <c r="AG24" s="227"/>
      <c r="AH24" s="227"/>
      <c r="AI24" s="232"/>
      <c r="AJ24" s="149"/>
      <c r="AK24" s="1"/>
      <c r="AL24" s="149"/>
      <c r="AM24" s="149"/>
      <c r="AN24" s="149"/>
      <c r="AO24" s="149"/>
      <c r="AP24" s="149"/>
      <c r="AQ24" s="149"/>
      <c r="AR24" s="149"/>
      <c r="AS24" s="149"/>
      <c r="AT24" s="149"/>
      <c r="AU24" s="149"/>
      <c r="AV24" s="149"/>
      <c r="AW24" s="149"/>
      <c r="AX24" s="149"/>
      <c r="AY24" s="149"/>
      <c r="AZ24" s="149"/>
      <c r="BA24" s="149"/>
      <c r="BB24" s="149"/>
      <c r="BC24" s="1"/>
      <c r="BD24" s="149"/>
      <c r="BE24" s="149"/>
      <c r="BF24" s="149"/>
      <c r="BG24" s="149"/>
      <c r="BH24" s="149"/>
      <c r="BI24" s="149"/>
      <c r="BJ24" s="149"/>
      <c r="BK24" s="149"/>
      <c r="BL24" s="149"/>
      <c r="BM24" s="149"/>
      <c r="BN24" s="149"/>
      <c r="BO24" s="149"/>
      <c r="BP24" s="149"/>
      <c r="BQ24" s="149"/>
      <c r="BR24" s="149"/>
      <c r="BS24" s="149"/>
      <c r="BT24" s="149"/>
      <c r="BU24" s="1"/>
      <c r="BV24" s="149"/>
      <c r="BW24" s="149"/>
      <c r="BX24" s="149"/>
      <c r="BY24" s="149"/>
      <c r="BZ24" s="149"/>
      <c r="CA24" s="149"/>
      <c r="CB24" s="149"/>
      <c r="CC24" s="149"/>
      <c r="CD24" s="149"/>
      <c r="CE24" s="149"/>
      <c r="CF24" s="149"/>
      <c r="CG24" s="149"/>
      <c r="CH24" s="149"/>
      <c r="CI24" s="149"/>
      <c r="CJ24" s="149"/>
      <c r="CK24" s="149"/>
      <c r="CL24" s="149"/>
      <c r="CM24" s="149"/>
      <c r="CN24" s="149"/>
      <c r="CO24" s="149"/>
    </row>
    <row r="25" spans="1:93" ht="14.25" customHeight="1">
      <c r="A25" s="1"/>
      <c r="B25" s="149"/>
      <c r="C25" s="149"/>
      <c r="D25" s="149"/>
      <c r="E25" s="149"/>
      <c r="F25" s="149"/>
      <c r="G25" s="149"/>
      <c r="H25" s="149"/>
      <c r="I25" s="149"/>
      <c r="J25" s="149"/>
      <c r="K25" s="149"/>
      <c r="L25" s="149"/>
      <c r="M25" s="149"/>
      <c r="N25" s="149"/>
      <c r="O25" s="149"/>
      <c r="P25" s="149"/>
      <c r="Q25" s="149"/>
      <c r="R25" s="149"/>
      <c r="S25" s="1"/>
      <c r="T25" s="149"/>
      <c r="U25" s="162"/>
      <c r="V25" s="149"/>
      <c r="W25" s="149"/>
      <c r="X25" s="149"/>
      <c r="Y25" s="149"/>
      <c r="Z25" s="149"/>
      <c r="AA25" s="235"/>
      <c r="AB25" s="227"/>
      <c r="AC25" s="227"/>
      <c r="AD25" s="227"/>
      <c r="AE25" s="227"/>
      <c r="AF25" s="227"/>
      <c r="AG25" s="227"/>
      <c r="AH25" s="227"/>
      <c r="AI25" s="232"/>
      <c r="AJ25" s="149"/>
      <c r="AK25" s="1"/>
      <c r="AL25" s="149"/>
      <c r="AM25" s="149"/>
      <c r="AN25" s="149"/>
      <c r="AO25" s="149"/>
      <c r="AP25" s="149"/>
      <c r="AQ25" s="149"/>
      <c r="AR25" s="149"/>
      <c r="AS25" s="149"/>
      <c r="AT25" s="149"/>
      <c r="AU25" s="149"/>
      <c r="AV25" s="149"/>
      <c r="AW25" s="149"/>
      <c r="AX25" s="149"/>
      <c r="AY25" s="149"/>
      <c r="AZ25" s="149"/>
      <c r="BA25" s="149"/>
      <c r="BB25" s="149"/>
      <c r="BC25" s="1"/>
      <c r="BD25" s="149"/>
      <c r="BE25" s="149"/>
      <c r="BF25" s="149"/>
      <c r="BG25" s="149"/>
      <c r="BH25" s="149"/>
      <c r="BI25" s="149"/>
      <c r="BJ25" s="149"/>
      <c r="BK25" s="149"/>
      <c r="BL25" s="149"/>
      <c r="BM25" s="149"/>
      <c r="BN25" s="149"/>
      <c r="BO25" s="149"/>
      <c r="BP25" s="149"/>
      <c r="BQ25" s="149"/>
      <c r="BR25" s="149"/>
      <c r="BS25" s="149"/>
      <c r="BT25" s="149"/>
      <c r="BU25" s="1"/>
      <c r="BV25" s="149"/>
      <c r="BW25" s="149"/>
      <c r="BX25" s="149"/>
      <c r="BY25" s="149"/>
      <c r="BZ25" s="149"/>
      <c r="CA25" s="149"/>
      <c r="CB25" s="149"/>
      <c r="CC25" s="149"/>
      <c r="CD25" s="149"/>
      <c r="CE25" s="149"/>
      <c r="CF25" s="149"/>
      <c r="CG25" s="149"/>
      <c r="CH25" s="149"/>
      <c r="CI25" s="149"/>
      <c r="CJ25" s="149"/>
      <c r="CK25" s="149"/>
      <c r="CL25" s="149"/>
      <c r="CM25" s="149"/>
      <c r="CN25" s="149"/>
      <c r="CO25" s="149"/>
    </row>
    <row r="26" spans="1:93" ht="14.25" customHeight="1">
      <c r="A26" s="1"/>
      <c r="B26" s="149"/>
      <c r="C26" s="149"/>
      <c r="D26" s="149"/>
      <c r="E26" s="149"/>
      <c r="F26" s="149"/>
      <c r="G26" s="149"/>
      <c r="H26" s="149"/>
      <c r="I26" s="149"/>
      <c r="J26" s="149"/>
      <c r="K26" s="149"/>
      <c r="L26" s="149"/>
      <c r="M26" s="149"/>
      <c r="N26" s="149"/>
      <c r="O26" s="149"/>
      <c r="P26" s="149"/>
      <c r="Q26" s="149"/>
      <c r="R26" s="149"/>
      <c r="S26" s="1"/>
      <c r="T26" s="149"/>
      <c r="U26" s="149"/>
      <c r="V26" s="149"/>
      <c r="W26" s="149"/>
      <c r="X26" s="149"/>
      <c r="Y26" s="149"/>
      <c r="Z26" s="149"/>
      <c r="AA26" s="235"/>
      <c r="AB26" s="227"/>
      <c r="AC26" s="227"/>
      <c r="AD26" s="227"/>
      <c r="AE26" s="227"/>
      <c r="AF26" s="227"/>
      <c r="AG26" s="227"/>
      <c r="AH26" s="227"/>
      <c r="AI26" s="232"/>
      <c r="AJ26" s="149"/>
      <c r="AK26" s="1"/>
      <c r="AL26" s="149"/>
      <c r="AM26" s="153" t="s">
        <v>1040</v>
      </c>
      <c r="AN26" s="149"/>
      <c r="AO26" s="149"/>
      <c r="AP26" s="149"/>
      <c r="AQ26" s="149"/>
      <c r="AR26" s="149"/>
      <c r="AS26" s="149"/>
      <c r="AT26" s="149"/>
      <c r="AU26" s="149"/>
      <c r="AV26" s="149"/>
      <c r="AW26" s="149"/>
      <c r="AX26" s="149"/>
      <c r="AY26" s="149"/>
      <c r="AZ26" s="149"/>
      <c r="BA26" s="149"/>
      <c r="BB26" s="149"/>
      <c r="BC26" s="1"/>
      <c r="BD26" s="149"/>
      <c r="BE26" s="149"/>
      <c r="BF26" s="149"/>
      <c r="BG26" s="149"/>
      <c r="BH26" s="149"/>
      <c r="BI26" s="149"/>
      <c r="BJ26" s="149"/>
      <c r="BK26" s="149"/>
      <c r="BL26" s="149"/>
      <c r="BM26" s="149"/>
      <c r="BN26" s="149"/>
      <c r="BO26" s="149"/>
      <c r="BP26" s="149"/>
      <c r="BQ26" s="149"/>
      <c r="BR26" s="149"/>
      <c r="BS26" s="149"/>
      <c r="BT26" s="149"/>
      <c r="BU26" s="1"/>
      <c r="BV26" s="149"/>
      <c r="BW26" s="149"/>
      <c r="BX26" s="149"/>
      <c r="BY26" s="149"/>
      <c r="BZ26" s="149"/>
      <c r="CA26" s="149"/>
      <c r="CB26" s="149"/>
      <c r="CC26" s="149"/>
      <c r="CD26" s="149"/>
      <c r="CE26" s="149"/>
      <c r="CF26" s="149"/>
      <c r="CG26" s="149"/>
      <c r="CH26" s="149"/>
      <c r="CI26" s="149"/>
      <c r="CJ26" s="149"/>
      <c r="CK26" s="149"/>
      <c r="CL26" s="149"/>
      <c r="CM26" s="149"/>
      <c r="CN26" s="149"/>
      <c r="CO26" s="149"/>
    </row>
    <row r="27" spans="1:93" ht="14.25" customHeight="1">
      <c r="A27" s="1"/>
      <c r="B27" s="149"/>
      <c r="C27" s="149"/>
      <c r="D27" s="149"/>
      <c r="E27" s="149"/>
      <c r="F27" s="149"/>
      <c r="G27" s="149"/>
      <c r="H27" s="149"/>
      <c r="I27" s="149"/>
      <c r="J27" s="149"/>
      <c r="K27" s="149"/>
      <c r="L27" s="149"/>
      <c r="M27" s="149"/>
      <c r="N27" s="149"/>
      <c r="O27" s="149"/>
      <c r="P27" s="149"/>
      <c r="Q27" s="149"/>
      <c r="R27" s="149"/>
      <c r="S27" s="1"/>
      <c r="T27" s="149"/>
      <c r="U27" s="149"/>
      <c r="V27" s="149"/>
      <c r="W27" s="149"/>
      <c r="X27" s="149"/>
      <c r="Y27" s="149"/>
      <c r="Z27" s="149"/>
      <c r="AA27" s="235"/>
      <c r="AB27" s="227"/>
      <c r="AC27" s="227"/>
      <c r="AD27" s="227"/>
      <c r="AE27" s="227"/>
      <c r="AF27" s="227"/>
      <c r="AG27" s="227"/>
      <c r="AH27" s="227"/>
      <c r="AI27" s="232"/>
      <c r="AJ27" s="149"/>
      <c r="AK27" s="1"/>
      <c r="AL27" s="149"/>
      <c r="AM27" s="152"/>
      <c r="AN27" s="163" t="s">
        <v>1041</v>
      </c>
      <c r="AO27" s="75" t="s">
        <v>1042</v>
      </c>
      <c r="AP27" s="149"/>
      <c r="AQ27" s="149"/>
      <c r="AR27" s="149"/>
      <c r="AS27" s="149"/>
      <c r="AT27" s="149"/>
      <c r="AU27" s="149"/>
      <c r="AV27" s="149"/>
      <c r="AW27" s="149"/>
      <c r="AX27" s="149"/>
      <c r="AY27" s="149"/>
      <c r="AZ27" s="149"/>
      <c r="BA27" s="149"/>
      <c r="BB27" s="149"/>
      <c r="BC27" s="1"/>
      <c r="BD27" s="149"/>
      <c r="BE27" s="149"/>
      <c r="BF27" s="149"/>
      <c r="BG27" s="149"/>
      <c r="BH27" s="149"/>
      <c r="BI27" s="149"/>
      <c r="BJ27" s="149"/>
      <c r="BK27" s="149"/>
      <c r="BL27" s="149"/>
      <c r="BM27" s="149"/>
      <c r="BN27" s="149"/>
      <c r="BO27" s="149"/>
      <c r="BP27" s="149"/>
      <c r="BQ27" s="149"/>
      <c r="BR27" s="149"/>
      <c r="BS27" s="149"/>
      <c r="BT27" s="149"/>
      <c r="BU27" s="1"/>
      <c r="BV27" s="149"/>
      <c r="BW27" s="149"/>
      <c r="BX27" s="149"/>
      <c r="BY27" s="149"/>
      <c r="BZ27" s="149"/>
      <c r="CA27" s="149"/>
      <c r="CB27" s="149"/>
      <c r="CC27" s="149"/>
      <c r="CD27" s="149"/>
      <c r="CE27" s="149"/>
      <c r="CF27" s="149"/>
      <c r="CG27" s="149"/>
      <c r="CH27" s="149"/>
      <c r="CI27" s="149"/>
      <c r="CJ27" s="149"/>
      <c r="CK27" s="149"/>
      <c r="CL27" s="149"/>
      <c r="CM27" s="149"/>
      <c r="CN27" s="149"/>
      <c r="CO27" s="149"/>
    </row>
    <row r="28" spans="1:93" ht="14.25" customHeight="1">
      <c r="A28" s="1"/>
      <c r="B28" s="149"/>
      <c r="C28" s="149"/>
      <c r="D28" s="149"/>
      <c r="E28" s="149"/>
      <c r="F28" s="149"/>
      <c r="G28" s="149"/>
      <c r="H28" s="149"/>
      <c r="I28" s="149"/>
      <c r="J28" s="149"/>
      <c r="K28" s="149"/>
      <c r="L28" s="149"/>
      <c r="M28" s="149"/>
      <c r="N28" s="149"/>
      <c r="O28" s="149"/>
      <c r="P28" s="149"/>
      <c r="Q28" s="149"/>
      <c r="R28" s="149"/>
      <c r="S28" s="1"/>
      <c r="T28" s="149"/>
      <c r="U28" s="149"/>
      <c r="V28" s="149"/>
      <c r="W28" s="149"/>
      <c r="X28" s="149"/>
      <c r="Y28" s="149"/>
      <c r="Z28" s="149"/>
      <c r="AA28" s="235"/>
      <c r="AB28" s="227"/>
      <c r="AC28" s="227"/>
      <c r="AD28" s="227"/>
      <c r="AE28" s="227"/>
      <c r="AF28" s="227"/>
      <c r="AG28" s="227"/>
      <c r="AH28" s="227"/>
      <c r="AI28" s="232"/>
      <c r="AJ28" s="149"/>
      <c r="AK28" s="1"/>
      <c r="AL28" s="149"/>
      <c r="AM28" s="152"/>
      <c r="AN28" s="163" t="s">
        <v>1043</v>
      </c>
      <c r="AO28" s="75" t="s">
        <v>1042</v>
      </c>
      <c r="AP28" s="149"/>
      <c r="AQ28" s="149"/>
      <c r="AR28" s="149"/>
      <c r="AS28" s="149"/>
      <c r="AT28" s="149"/>
      <c r="AU28" s="149"/>
      <c r="AV28" s="149"/>
      <c r="AW28" s="149"/>
      <c r="AX28" s="149"/>
      <c r="AY28" s="149"/>
      <c r="AZ28" s="149"/>
      <c r="BA28" s="149"/>
      <c r="BB28" s="149"/>
      <c r="BC28" s="1"/>
      <c r="BD28" s="149"/>
      <c r="BE28" s="149"/>
      <c r="BF28" s="149"/>
      <c r="BG28" s="149"/>
      <c r="BH28" s="149"/>
      <c r="BI28" s="149"/>
      <c r="BJ28" s="149"/>
      <c r="BK28" s="149"/>
      <c r="BL28" s="149"/>
      <c r="BM28" s="149"/>
      <c r="BN28" s="149"/>
      <c r="BO28" s="149"/>
      <c r="BP28" s="149"/>
      <c r="BQ28" s="149"/>
      <c r="BR28" s="149"/>
      <c r="BS28" s="149"/>
      <c r="BT28" s="149"/>
      <c r="BU28" s="1"/>
      <c r="BV28" s="149"/>
      <c r="BW28" s="149"/>
      <c r="BX28" s="149"/>
      <c r="BY28" s="149"/>
      <c r="BZ28" s="149"/>
      <c r="CA28" s="149"/>
      <c r="CB28" s="149"/>
      <c r="CC28" s="149"/>
      <c r="CD28" s="149"/>
      <c r="CE28" s="149"/>
      <c r="CF28" s="149"/>
      <c r="CG28" s="149"/>
      <c r="CH28" s="149"/>
      <c r="CI28" s="149"/>
      <c r="CJ28" s="149"/>
      <c r="CK28" s="149"/>
      <c r="CL28" s="149"/>
      <c r="CM28" s="149"/>
      <c r="CN28" s="149"/>
      <c r="CO28" s="149"/>
    </row>
    <row r="29" spans="1:93" ht="14.25" customHeight="1">
      <c r="A29" s="1"/>
      <c r="B29" s="149"/>
      <c r="C29" s="149"/>
      <c r="D29" s="149"/>
      <c r="E29" s="149"/>
      <c r="F29" s="149"/>
      <c r="G29" s="149"/>
      <c r="H29" s="149"/>
      <c r="I29" s="149"/>
      <c r="J29" s="149"/>
      <c r="K29" s="149"/>
      <c r="L29" s="149"/>
      <c r="M29" s="149"/>
      <c r="N29" s="149"/>
      <c r="O29" s="149"/>
      <c r="P29" s="149"/>
      <c r="Q29" s="149"/>
      <c r="R29" s="149"/>
      <c r="S29" s="1"/>
      <c r="T29" s="149"/>
      <c r="U29" s="149"/>
      <c r="V29" s="149"/>
      <c r="W29" s="149"/>
      <c r="X29" s="149"/>
      <c r="Y29" s="149"/>
      <c r="Z29" s="149"/>
      <c r="AA29" s="235"/>
      <c r="AB29" s="227"/>
      <c r="AC29" s="227"/>
      <c r="AD29" s="227"/>
      <c r="AE29" s="227"/>
      <c r="AF29" s="227"/>
      <c r="AG29" s="227"/>
      <c r="AH29" s="227"/>
      <c r="AI29" s="232"/>
      <c r="AJ29" s="149"/>
      <c r="AK29" s="1"/>
      <c r="AL29" s="149"/>
      <c r="AM29" s="152"/>
      <c r="AN29" s="163" t="s">
        <v>1044</v>
      </c>
      <c r="AO29" s="75" t="s">
        <v>1042</v>
      </c>
      <c r="AP29" s="149"/>
      <c r="AQ29" s="149"/>
      <c r="AR29" s="149"/>
      <c r="AS29" s="149"/>
      <c r="AT29" s="149"/>
      <c r="AU29" s="149"/>
      <c r="AV29" s="149"/>
      <c r="AW29" s="149"/>
      <c r="AX29" s="149"/>
      <c r="AY29" s="149"/>
      <c r="AZ29" s="149"/>
      <c r="BA29" s="149"/>
      <c r="BB29" s="149"/>
      <c r="BC29" s="1"/>
      <c r="BD29" s="149"/>
      <c r="BE29" s="149"/>
      <c r="BF29" s="149"/>
      <c r="BG29" s="149"/>
      <c r="BH29" s="149"/>
      <c r="BI29" s="149"/>
      <c r="BJ29" s="149"/>
      <c r="BK29" s="149"/>
      <c r="BL29" s="149"/>
      <c r="BM29" s="149"/>
      <c r="BN29" s="149"/>
      <c r="BO29" s="149"/>
      <c r="BP29" s="149"/>
      <c r="BQ29" s="149"/>
      <c r="BR29" s="149"/>
      <c r="BS29" s="149"/>
      <c r="BT29" s="149"/>
      <c r="BU29" s="1"/>
      <c r="BV29" s="149"/>
      <c r="BW29" s="149"/>
      <c r="BX29" s="149"/>
      <c r="BY29" s="149"/>
      <c r="BZ29" s="149"/>
      <c r="CA29" s="149"/>
      <c r="CB29" s="149"/>
      <c r="CC29" s="149"/>
      <c r="CD29" s="149"/>
      <c r="CE29" s="149"/>
      <c r="CF29" s="149"/>
      <c r="CG29" s="149"/>
      <c r="CH29" s="149"/>
      <c r="CI29" s="149"/>
      <c r="CJ29" s="149"/>
      <c r="CK29" s="149"/>
      <c r="CL29" s="149"/>
      <c r="CM29" s="149"/>
      <c r="CN29" s="149"/>
      <c r="CO29" s="149"/>
    </row>
    <row r="30" spans="1:93" ht="14.25" customHeight="1">
      <c r="A30" s="1"/>
      <c r="B30" s="149"/>
      <c r="C30" s="149"/>
      <c r="D30" s="149"/>
      <c r="E30" s="149"/>
      <c r="F30" s="149"/>
      <c r="G30" s="149"/>
      <c r="H30" s="149"/>
      <c r="I30" s="149"/>
      <c r="J30" s="149"/>
      <c r="K30" s="149"/>
      <c r="L30" s="149"/>
      <c r="M30" s="149"/>
      <c r="N30" s="149"/>
      <c r="O30" s="149"/>
      <c r="P30" s="149"/>
      <c r="Q30" s="149"/>
      <c r="R30" s="149"/>
      <c r="S30" s="1"/>
      <c r="T30" s="149"/>
      <c r="U30" s="149"/>
      <c r="V30" s="149"/>
      <c r="W30" s="149"/>
      <c r="X30" s="149"/>
      <c r="Y30" s="149"/>
      <c r="Z30" s="149"/>
      <c r="AA30" s="235"/>
      <c r="AB30" s="227"/>
      <c r="AC30" s="227"/>
      <c r="AD30" s="227"/>
      <c r="AE30" s="227"/>
      <c r="AF30" s="227"/>
      <c r="AG30" s="227"/>
      <c r="AH30" s="227"/>
      <c r="AI30" s="232"/>
      <c r="AJ30" s="149"/>
      <c r="AK30" s="1"/>
      <c r="AL30" s="149"/>
      <c r="AM30" s="152"/>
      <c r="AN30" s="152"/>
      <c r="AO30" s="149"/>
      <c r="AP30" s="149"/>
      <c r="AQ30" s="149"/>
      <c r="AR30" s="149"/>
      <c r="AS30" s="149"/>
      <c r="AT30" s="149"/>
      <c r="AU30" s="149"/>
      <c r="AV30" s="149"/>
      <c r="AW30" s="149"/>
      <c r="AX30" s="149"/>
      <c r="AY30" s="149"/>
      <c r="AZ30" s="149"/>
      <c r="BA30" s="149"/>
      <c r="BB30" s="149"/>
      <c r="BC30" s="1"/>
      <c r="BD30" s="149"/>
      <c r="BE30" s="149"/>
      <c r="BF30" s="149"/>
      <c r="BG30" s="149"/>
      <c r="BH30" s="149"/>
      <c r="BI30" s="149"/>
      <c r="BJ30" s="149"/>
      <c r="BK30" s="149"/>
      <c r="BL30" s="149"/>
      <c r="BM30" s="149"/>
      <c r="BN30" s="149"/>
      <c r="BO30" s="149"/>
      <c r="BP30" s="149"/>
      <c r="BQ30" s="149"/>
      <c r="BR30" s="149"/>
      <c r="BS30" s="149"/>
      <c r="BT30" s="149"/>
      <c r="BU30" s="1"/>
      <c r="BV30" s="149"/>
      <c r="BW30" s="149"/>
      <c r="BX30" s="149"/>
      <c r="BY30" s="149"/>
      <c r="BZ30" s="149"/>
      <c r="CA30" s="149"/>
      <c r="CB30" s="149"/>
      <c r="CC30" s="149"/>
      <c r="CD30" s="149"/>
      <c r="CE30" s="149"/>
      <c r="CF30" s="149"/>
      <c r="CG30" s="149"/>
      <c r="CH30" s="149"/>
      <c r="CI30" s="149"/>
      <c r="CJ30" s="149"/>
      <c r="CK30" s="149"/>
      <c r="CL30" s="149"/>
      <c r="CM30" s="149"/>
      <c r="CN30" s="149"/>
      <c r="CO30" s="149"/>
    </row>
    <row r="31" spans="1:93" ht="14.25" customHeight="1">
      <c r="A31" s="1"/>
      <c r="B31" s="149"/>
      <c r="C31" s="149"/>
      <c r="D31" s="149"/>
      <c r="E31" s="149"/>
      <c r="F31" s="149"/>
      <c r="G31" s="149"/>
      <c r="H31" s="149"/>
      <c r="I31" s="149"/>
      <c r="J31" s="149"/>
      <c r="K31" s="149"/>
      <c r="L31" s="149"/>
      <c r="M31" s="149"/>
      <c r="N31" s="149"/>
      <c r="O31" s="149"/>
      <c r="P31" s="149"/>
      <c r="Q31" s="149"/>
      <c r="R31" s="149"/>
      <c r="S31" s="1"/>
      <c r="T31" s="149"/>
      <c r="U31" s="149"/>
      <c r="V31" s="149"/>
      <c r="W31" s="149"/>
      <c r="X31" s="149"/>
      <c r="Y31" s="149"/>
      <c r="Z31" s="149"/>
      <c r="AA31" s="235"/>
      <c r="AB31" s="227"/>
      <c r="AC31" s="227"/>
      <c r="AD31" s="227"/>
      <c r="AE31" s="227"/>
      <c r="AF31" s="227"/>
      <c r="AG31" s="227"/>
      <c r="AH31" s="227"/>
      <c r="AI31" s="232"/>
      <c r="AJ31" s="149"/>
      <c r="AK31" s="1"/>
      <c r="AL31" s="149"/>
      <c r="AM31" s="217" t="s">
        <v>1045</v>
      </c>
      <c r="AN31" s="226"/>
      <c r="AO31" s="218" t="s">
        <v>1042</v>
      </c>
      <c r="AP31" s="149"/>
      <c r="AQ31" s="149"/>
      <c r="AR31" s="149"/>
      <c r="AS31" s="149"/>
      <c r="AT31" s="149"/>
      <c r="AU31" s="149"/>
      <c r="AV31" s="149"/>
      <c r="AW31" s="149"/>
      <c r="AX31" s="149"/>
      <c r="AY31" s="149"/>
      <c r="AZ31" s="149"/>
      <c r="BA31" s="149"/>
      <c r="BB31" s="149"/>
      <c r="BC31" s="1"/>
      <c r="BD31" s="149"/>
      <c r="BE31" s="149"/>
      <c r="BF31" s="149"/>
      <c r="BG31" s="149"/>
      <c r="BH31" s="149"/>
      <c r="BI31" s="149"/>
      <c r="BJ31" s="149"/>
      <c r="BK31" s="149"/>
      <c r="BL31" s="149"/>
      <c r="BM31" s="149"/>
      <c r="BN31" s="149"/>
      <c r="BO31" s="149"/>
      <c r="BP31" s="149"/>
      <c r="BQ31" s="149"/>
      <c r="BR31" s="149"/>
      <c r="BS31" s="149"/>
      <c r="BT31" s="149"/>
      <c r="BU31" s="1"/>
      <c r="BV31" s="149"/>
      <c r="BW31" s="149"/>
      <c r="BX31" s="149"/>
      <c r="BY31" s="149"/>
      <c r="BZ31" s="149"/>
      <c r="CA31" s="149"/>
      <c r="CB31" s="149"/>
      <c r="CC31" s="149"/>
      <c r="CD31" s="149"/>
      <c r="CE31" s="149"/>
      <c r="CF31" s="149"/>
      <c r="CG31" s="149"/>
      <c r="CH31" s="149"/>
      <c r="CI31" s="149"/>
      <c r="CJ31" s="149"/>
      <c r="CK31" s="149"/>
      <c r="CL31" s="149"/>
      <c r="CM31" s="149"/>
      <c r="CN31" s="149"/>
      <c r="CO31" s="149"/>
    </row>
    <row r="32" spans="1:93" ht="14.25" customHeight="1">
      <c r="A32" s="1"/>
      <c r="B32" s="149"/>
      <c r="C32" s="149"/>
      <c r="D32" s="149"/>
      <c r="E32" s="149"/>
      <c r="F32" s="149"/>
      <c r="G32" s="149"/>
      <c r="H32" s="149"/>
      <c r="I32" s="149"/>
      <c r="J32" s="149"/>
      <c r="K32" s="149"/>
      <c r="L32" s="149"/>
      <c r="M32" s="149"/>
      <c r="N32" s="149"/>
      <c r="O32" s="149"/>
      <c r="P32" s="149"/>
      <c r="Q32" s="149"/>
      <c r="R32" s="149"/>
      <c r="S32" s="1"/>
      <c r="T32" s="149"/>
      <c r="U32" s="149"/>
      <c r="V32" s="149"/>
      <c r="W32" s="149"/>
      <c r="X32" s="149"/>
      <c r="Y32" s="149"/>
      <c r="Z32" s="149"/>
      <c r="AA32" s="235"/>
      <c r="AB32" s="227"/>
      <c r="AC32" s="227"/>
      <c r="AD32" s="227"/>
      <c r="AE32" s="227"/>
      <c r="AF32" s="227"/>
      <c r="AG32" s="227"/>
      <c r="AH32" s="227"/>
      <c r="AI32" s="232"/>
      <c r="AJ32" s="149"/>
      <c r="AK32" s="1"/>
      <c r="AL32" s="149"/>
      <c r="AM32" s="226"/>
      <c r="AN32" s="227"/>
      <c r="AO32" s="249"/>
      <c r="AP32" s="149"/>
      <c r="AQ32" s="149"/>
      <c r="AR32" s="149"/>
      <c r="AS32" s="149"/>
      <c r="AT32" s="149"/>
      <c r="AU32" s="149"/>
      <c r="AV32" s="149"/>
      <c r="AW32" s="149"/>
      <c r="AX32" s="149"/>
      <c r="AY32" s="149"/>
      <c r="AZ32" s="149"/>
      <c r="BA32" s="149"/>
      <c r="BB32" s="149"/>
      <c r="BC32" s="1"/>
      <c r="BD32" s="149"/>
      <c r="BE32" s="149"/>
      <c r="BF32" s="149"/>
      <c r="BG32" s="149"/>
      <c r="BH32" s="149"/>
      <c r="BI32" s="149"/>
      <c r="BJ32" s="149"/>
      <c r="BK32" s="149"/>
      <c r="BL32" s="149"/>
      <c r="BM32" s="149"/>
      <c r="BN32" s="149"/>
      <c r="BO32" s="149"/>
      <c r="BP32" s="149"/>
      <c r="BQ32" s="149"/>
      <c r="BR32" s="149"/>
      <c r="BS32" s="149"/>
      <c r="BT32" s="149"/>
      <c r="BU32" s="1"/>
      <c r="BV32" s="149"/>
      <c r="BW32" s="149"/>
      <c r="BX32" s="149"/>
      <c r="BY32" s="149"/>
      <c r="BZ32" s="149"/>
      <c r="CA32" s="149"/>
      <c r="CB32" s="149"/>
      <c r="CC32" s="149"/>
      <c r="CD32" s="149"/>
      <c r="CE32" s="149"/>
      <c r="CF32" s="149"/>
      <c r="CG32" s="149"/>
      <c r="CH32" s="149"/>
      <c r="CI32" s="149"/>
      <c r="CJ32" s="149"/>
      <c r="CK32" s="149"/>
      <c r="CL32" s="149"/>
      <c r="CM32" s="149"/>
      <c r="CN32" s="149"/>
      <c r="CO32" s="149"/>
    </row>
    <row r="33" spans="1:93" ht="15.75" customHeight="1">
      <c r="A33" s="1"/>
      <c r="B33" s="149"/>
      <c r="C33" s="149"/>
      <c r="D33" s="149"/>
      <c r="E33" s="149"/>
      <c r="F33" s="149"/>
      <c r="G33" s="149"/>
      <c r="H33" s="149"/>
      <c r="I33" s="149"/>
      <c r="J33" s="149"/>
      <c r="K33" s="149"/>
      <c r="L33" s="149"/>
      <c r="M33" s="149"/>
      <c r="N33" s="149"/>
      <c r="O33" s="149"/>
      <c r="P33" s="149"/>
      <c r="Q33" s="149"/>
      <c r="R33" s="149"/>
      <c r="S33" s="1"/>
      <c r="T33" s="149"/>
      <c r="U33" s="149"/>
      <c r="V33" s="149"/>
      <c r="W33" s="149"/>
      <c r="X33" s="149"/>
      <c r="Y33" s="149"/>
      <c r="Z33" s="149"/>
      <c r="AA33" s="235"/>
      <c r="AB33" s="227"/>
      <c r="AC33" s="227"/>
      <c r="AD33" s="227"/>
      <c r="AE33" s="227"/>
      <c r="AF33" s="227"/>
      <c r="AG33" s="227"/>
      <c r="AH33" s="227"/>
      <c r="AI33" s="232"/>
      <c r="AJ33" s="149"/>
      <c r="AK33" s="1"/>
      <c r="AL33" s="149"/>
      <c r="AM33" s="149"/>
      <c r="AN33" s="149"/>
      <c r="AO33" s="149"/>
      <c r="AP33" s="149"/>
      <c r="AQ33" s="149"/>
      <c r="AR33" s="149"/>
      <c r="AS33" s="149"/>
      <c r="AT33" s="149"/>
      <c r="AU33" s="149"/>
      <c r="AV33" s="149"/>
      <c r="AW33" s="149"/>
      <c r="AX33" s="149"/>
      <c r="AY33" s="149"/>
      <c r="AZ33" s="149"/>
      <c r="BA33" s="149"/>
      <c r="BB33" s="149"/>
      <c r="BC33" s="1"/>
      <c r="BD33" s="149"/>
      <c r="BE33" s="149"/>
      <c r="BF33" s="149"/>
      <c r="BG33" s="149"/>
      <c r="BH33" s="149"/>
      <c r="BI33" s="149"/>
      <c r="BJ33" s="149"/>
      <c r="BK33" s="149"/>
      <c r="BL33" s="149"/>
      <c r="BM33" s="149"/>
      <c r="BN33" s="149"/>
      <c r="BO33" s="149"/>
      <c r="BP33" s="149"/>
      <c r="BQ33" s="149"/>
      <c r="BR33" s="149"/>
      <c r="BS33" s="149"/>
      <c r="BT33" s="149"/>
      <c r="BU33" s="1"/>
      <c r="BV33" s="149"/>
      <c r="BW33" s="219">
        <f>+CJ54</f>
        <v>0.4</v>
      </c>
      <c r="BX33" s="220" t="s">
        <v>1046</v>
      </c>
      <c r="BY33" s="226"/>
      <c r="BZ33" s="226"/>
      <c r="CA33" s="226"/>
      <c r="CB33" s="226"/>
      <c r="CC33" s="226"/>
      <c r="CD33" s="149"/>
      <c r="CE33" s="149"/>
      <c r="CF33" s="149"/>
      <c r="CG33" s="149"/>
      <c r="CH33" s="149"/>
      <c r="CI33" s="149"/>
      <c r="CJ33" s="149"/>
      <c r="CK33" s="149"/>
      <c r="CL33" s="149"/>
      <c r="CM33" s="149"/>
      <c r="CN33" s="149"/>
      <c r="CO33" s="149"/>
    </row>
    <row r="34" spans="1:93" ht="14.25" customHeight="1">
      <c r="A34" s="1"/>
      <c r="B34" s="149"/>
      <c r="C34" s="149"/>
      <c r="D34" s="149"/>
      <c r="E34" s="149"/>
      <c r="F34" s="149"/>
      <c r="G34" s="149"/>
      <c r="H34" s="149"/>
      <c r="I34" s="149"/>
      <c r="J34" s="149"/>
      <c r="K34" s="149"/>
      <c r="L34" s="149"/>
      <c r="M34" s="149"/>
      <c r="N34" s="149"/>
      <c r="O34" s="149"/>
      <c r="P34" s="149"/>
      <c r="Q34" s="149"/>
      <c r="R34" s="149"/>
      <c r="S34" s="1"/>
      <c r="T34" s="149"/>
      <c r="U34" s="149"/>
      <c r="V34" s="149"/>
      <c r="W34" s="149"/>
      <c r="X34" s="149"/>
      <c r="Y34" s="149"/>
      <c r="Z34" s="149"/>
      <c r="AA34" s="236"/>
      <c r="AB34" s="233"/>
      <c r="AC34" s="233"/>
      <c r="AD34" s="233"/>
      <c r="AE34" s="233"/>
      <c r="AF34" s="233"/>
      <c r="AG34" s="233"/>
      <c r="AH34" s="233"/>
      <c r="AI34" s="234"/>
      <c r="AJ34" s="149"/>
      <c r="AK34" s="1"/>
      <c r="AL34" s="149"/>
      <c r="AM34" s="149"/>
      <c r="AN34" s="149"/>
      <c r="AO34" s="149"/>
      <c r="AP34" s="149"/>
      <c r="AQ34" s="149"/>
      <c r="AR34" s="149"/>
      <c r="AS34" s="149"/>
      <c r="AT34" s="149"/>
      <c r="AU34" s="149"/>
      <c r="AV34" s="149"/>
      <c r="AW34" s="149"/>
      <c r="AX34" s="149"/>
      <c r="AY34" s="149"/>
      <c r="AZ34" s="149"/>
      <c r="BA34" s="149"/>
      <c r="BB34" s="149"/>
      <c r="BC34" s="1"/>
      <c r="BD34" s="149"/>
      <c r="BE34" s="149"/>
      <c r="BF34" s="149"/>
      <c r="BG34" s="149"/>
      <c r="BH34" s="149"/>
      <c r="BI34" s="149"/>
      <c r="BJ34" s="149"/>
      <c r="BK34" s="149"/>
      <c r="BL34" s="149"/>
      <c r="BM34" s="149"/>
      <c r="BN34" s="149"/>
      <c r="BO34" s="149"/>
      <c r="BP34" s="149"/>
      <c r="BQ34" s="149"/>
      <c r="BR34" s="149"/>
      <c r="BS34" s="149"/>
      <c r="BT34" s="149"/>
      <c r="BU34" s="1"/>
      <c r="BV34" s="149"/>
      <c r="BW34" s="226"/>
      <c r="BX34" s="226"/>
      <c r="BY34" s="227"/>
      <c r="BZ34" s="227"/>
      <c r="CA34" s="227"/>
      <c r="CB34" s="227"/>
      <c r="CC34" s="227"/>
      <c r="CD34" s="149"/>
      <c r="CE34" s="149"/>
      <c r="CF34" s="149"/>
      <c r="CG34" s="149"/>
      <c r="CH34" s="149"/>
      <c r="CI34" s="149"/>
      <c r="CJ34" s="149"/>
      <c r="CK34" s="149"/>
      <c r="CL34" s="149"/>
      <c r="CM34" s="149"/>
      <c r="CN34" s="149"/>
      <c r="CO34" s="149"/>
    </row>
    <row r="35" spans="1:93" ht="14.25" customHeight="1">
      <c r="A35" s="1"/>
      <c r="B35" s="149"/>
      <c r="C35" s="149"/>
      <c r="D35" s="149"/>
      <c r="E35" s="149"/>
      <c r="F35" s="149"/>
      <c r="G35" s="149"/>
      <c r="H35" s="149"/>
      <c r="I35" s="149"/>
      <c r="J35" s="149"/>
      <c r="K35" s="149"/>
      <c r="L35" s="149"/>
      <c r="M35" s="149"/>
      <c r="N35" s="149"/>
      <c r="O35" s="149"/>
      <c r="P35" s="149"/>
      <c r="Q35" s="149"/>
      <c r="R35" s="149"/>
      <c r="S35" s="1"/>
      <c r="T35" s="149"/>
      <c r="U35" s="149"/>
      <c r="V35" s="149"/>
      <c r="W35" s="149"/>
      <c r="X35" s="149"/>
      <c r="Y35" s="149"/>
      <c r="Z35" s="149"/>
      <c r="AA35" s="149"/>
      <c r="AB35" s="149"/>
      <c r="AC35" s="149"/>
      <c r="AD35" s="149"/>
      <c r="AE35" s="149"/>
      <c r="AF35" s="149"/>
      <c r="AG35" s="149"/>
      <c r="AH35" s="149"/>
      <c r="AI35" s="149"/>
      <c r="AJ35" s="149"/>
      <c r="AK35" s="1"/>
      <c r="AL35" s="149"/>
      <c r="AM35" s="149"/>
      <c r="AN35" s="149"/>
      <c r="AO35" s="149"/>
      <c r="AP35" s="149"/>
      <c r="AQ35" s="149"/>
      <c r="AR35" s="149"/>
      <c r="AS35" s="149"/>
      <c r="AT35" s="149"/>
      <c r="AU35" s="149"/>
      <c r="AV35" s="149"/>
      <c r="AW35" s="149"/>
      <c r="AX35" s="149"/>
      <c r="AY35" s="149"/>
      <c r="AZ35" s="149"/>
      <c r="BA35" s="149"/>
      <c r="BB35" s="149"/>
      <c r="BC35" s="1"/>
      <c r="BD35" s="149"/>
      <c r="BE35" s="149"/>
      <c r="BF35" s="149"/>
      <c r="BG35" s="149"/>
      <c r="BH35" s="149"/>
      <c r="BI35" s="149"/>
      <c r="BJ35" s="149"/>
      <c r="BK35" s="149"/>
      <c r="BL35" s="149"/>
      <c r="BM35" s="149"/>
      <c r="BN35" s="149"/>
      <c r="BO35" s="149"/>
      <c r="BP35" s="149"/>
      <c r="BQ35" s="149"/>
      <c r="BR35" s="149"/>
      <c r="BS35" s="149"/>
      <c r="BT35" s="149"/>
      <c r="BU35" s="1"/>
      <c r="BV35" s="149"/>
      <c r="BW35" s="149"/>
      <c r="BX35" s="149"/>
      <c r="BY35" s="149"/>
      <c r="BZ35" s="149"/>
      <c r="CA35" s="149"/>
      <c r="CB35" s="149"/>
      <c r="CC35" s="149"/>
      <c r="CD35" s="149"/>
      <c r="CE35" s="149"/>
      <c r="CF35" s="149"/>
      <c r="CG35" s="149"/>
      <c r="CH35" s="149"/>
      <c r="CI35" s="149"/>
      <c r="CJ35" s="149"/>
      <c r="CK35" s="149"/>
      <c r="CL35" s="149"/>
      <c r="CM35" s="149"/>
      <c r="CN35" s="149"/>
      <c r="CO35" s="149"/>
    </row>
    <row r="36" spans="1:93" ht="8.25" customHeight="1">
      <c r="A36" s="1"/>
      <c r="B36" s="149"/>
      <c r="C36" s="149"/>
      <c r="D36" s="149"/>
      <c r="E36" s="149"/>
      <c r="F36" s="149"/>
      <c r="G36" s="149"/>
      <c r="H36" s="149"/>
      <c r="I36" s="149"/>
      <c r="J36" s="149"/>
      <c r="K36" s="149"/>
      <c r="L36" s="149"/>
      <c r="M36" s="149"/>
      <c r="N36" s="149"/>
      <c r="O36" s="149"/>
      <c r="P36" s="149"/>
      <c r="Q36" s="149"/>
      <c r="R36" s="149"/>
      <c r="S36" s="1"/>
      <c r="T36" s="149"/>
      <c r="U36" s="149"/>
      <c r="V36" s="149"/>
      <c r="W36" s="149"/>
      <c r="X36" s="149"/>
      <c r="Y36" s="149"/>
      <c r="Z36" s="149"/>
      <c r="AA36" s="149"/>
      <c r="AB36" s="149"/>
      <c r="AC36" s="149"/>
      <c r="AD36" s="149"/>
      <c r="AE36" s="149"/>
      <c r="AF36" s="149"/>
      <c r="AG36" s="149"/>
      <c r="AH36" s="149"/>
      <c r="AI36" s="149"/>
      <c r="AJ36" s="149"/>
      <c r="AK36" s="1"/>
      <c r="AL36" s="149"/>
      <c r="AM36" s="149"/>
      <c r="AN36" s="149"/>
      <c r="AO36" s="149"/>
      <c r="AP36" s="149"/>
      <c r="AQ36" s="149"/>
      <c r="AR36" s="149"/>
      <c r="AS36" s="149"/>
      <c r="AT36" s="149"/>
      <c r="AU36" s="149"/>
      <c r="AV36" s="149"/>
      <c r="AW36" s="149"/>
      <c r="AX36" s="149"/>
      <c r="AY36" s="149"/>
      <c r="AZ36" s="149"/>
      <c r="BA36" s="149"/>
      <c r="BB36" s="149"/>
      <c r="BC36" s="1"/>
      <c r="BD36" s="149"/>
      <c r="BE36" s="149"/>
      <c r="BF36" s="149"/>
      <c r="BG36" s="149"/>
      <c r="BH36" s="149"/>
      <c r="BI36" s="149"/>
      <c r="BJ36" s="149"/>
      <c r="BK36" s="149"/>
      <c r="BL36" s="149"/>
      <c r="BM36" s="149"/>
      <c r="BN36" s="149"/>
      <c r="BO36" s="149"/>
      <c r="BP36" s="149"/>
      <c r="BQ36" s="149"/>
      <c r="BR36" s="149"/>
      <c r="BS36" s="149"/>
      <c r="BT36" s="149"/>
      <c r="BU36" s="1"/>
      <c r="BV36" s="149"/>
      <c r="BW36" s="149"/>
      <c r="BX36" s="149"/>
      <c r="BY36" s="149"/>
      <c r="BZ36" s="149"/>
      <c r="CA36" s="149"/>
      <c r="CB36" s="149"/>
      <c r="CC36" s="149"/>
      <c r="CD36" s="149"/>
      <c r="CE36" s="149"/>
      <c r="CF36" s="149"/>
      <c r="CG36" s="149"/>
      <c r="CH36" s="149"/>
      <c r="CI36" s="149"/>
      <c r="CJ36" s="149"/>
      <c r="CK36" s="149"/>
      <c r="CL36" s="149"/>
      <c r="CM36" s="149"/>
      <c r="CN36" s="149"/>
      <c r="CO36" s="149"/>
    </row>
    <row r="37" spans="1:93" ht="8.25" customHeight="1">
      <c r="B37" s="164"/>
      <c r="C37" s="164"/>
      <c r="D37" s="164"/>
      <c r="E37" s="164"/>
      <c r="F37" s="164"/>
      <c r="G37" s="164"/>
      <c r="H37" s="164"/>
      <c r="I37" s="164"/>
      <c r="J37" s="164"/>
      <c r="K37" s="164"/>
      <c r="L37" s="164"/>
      <c r="M37" s="164"/>
      <c r="N37" s="164"/>
      <c r="O37" s="164"/>
      <c r="P37" s="164"/>
      <c r="Q37" s="164"/>
      <c r="R37" s="164"/>
      <c r="T37" s="164"/>
      <c r="U37" s="164"/>
      <c r="V37" s="164"/>
      <c r="W37" s="164"/>
      <c r="X37" s="164"/>
      <c r="Y37" s="164"/>
      <c r="Z37" s="164"/>
      <c r="AA37" s="164"/>
      <c r="AB37" s="164"/>
      <c r="AC37" s="164"/>
      <c r="AD37" s="164"/>
      <c r="AE37" s="164"/>
      <c r="AF37" s="164"/>
      <c r="AG37" s="164"/>
      <c r="AH37" s="164"/>
      <c r="AI37" s="164"/>
      <c r="AJ37" s="164"/>
      <c r="AL37" s="164"/>
      <c r="AM37" s="164"/>
      <c r="AN37" s="164"/>
      <c r="AO37" s="164"/>
      <c r="AP37" s="164"/>
      <c r="AQ37" s="164"/>
      <c r="AR37" s="164"/>
      <c r="AS37" s="164"/>
      <c r="AT37" s="164"/>
      <c r="AU37" s="164"/>
      <c r="AV37" s="164"/>
      <c r="AW37" s="164"/>
      <c r="AX37" s="164"/>
      <c r="AY37" s="164"/>
      <c r="AZ37" s="164"/>
      <c r="BA37" s="164"/>
      <c r="BB37" s="164"/>
      <c r="BD37" s="164"/>
      <c r="BE37" s="164"/>
      <c r="BF37" s="164"/>
      <c r="BG37" s="164"/>
      <c r="BH37" s="164"/>
      <c r="BI37" s="164"/>
      <c r="BJ37" s="164"/>
      <c r="BK37" s="164"/>
      <c r="BL37" s="164"/>
      <c r="BM37" s="164"/>
      <c r="BN37" s="164"/>
      <c r="BO37" s="164"/>
      <c r="BP37" s="164"/>
      <c r="BQ37" s="164"/>
      <c r="BR37" s="164"/>
      <c r="BS37" s="164"/>
      <c r="BT37" s="164"/>
      <c r="BV37" s="164"/>
      <c r="BW37" s="164"/>
      <c r="BX37" s="164"/>
      <c r="BY37" s="164"/>
      <c r="BZ37" s="164"/>
      <c r="CA37" s="164"/>
      <c r="CB37" s="164"/>
      <c r="CC37" s="164"/>
      <c r="CD37" s="164"/>
      <c r="CE37" s="164"/>
      <c r="CF37" s="164"/>
      <c r="CG37" s="164"/>
      <c r="CH37" s="164"/>
      <c r="CI37" s="164"/>
      <c r="CJ37" s="164"/>
      <c r="CK37" s="164"/>
      <c r="CL37" s="164"/>
    </row>
    <row r="38" spans="1:93" ht="8.25" customHeight="1">
      <c r="B38" s="164"/>
      <c r="C38" s="164"/>
      <c r="D38" s="164"/>
      <c r="E38" s="164"/>
      <c r="F38" s="164"/>
      <c r="G38" s="164"/>
      <c r="H38" s="164"/>
      <c r="I38" s="164"/>
      <c r="J38" s="164"/>
      <c r="K38" s="164"/>
      <c r="L38" s="164"/>
      <c r="M38" s="164"/>
      <c r="N38" s="164"/>
      <c r="O38" s="164"/>
      <c r="P38" s="164"/>
      <c r="Q38" s="164"/>
      <c r="R38" s="164"/>
      <c r="T38" s="164"/>
      <c r="U38" s="164"/>
      <c r="V38" s="164"/>
      <c r="W38" s="164"/>
      <c r="X38" s="164"/>
      <c r="Y38" s="164"/>
      <c r="Z38" s="164"/>
      <c r="AA38" s="164"/>
      <c r="AB38" s="164"/>
      <c r="AC38" s="164"/>
      <c r="AD38" s="164"/>
      <c r="AE38" s="164"/>
      <c r="AF38" s="164"/>
      <c r="AG38" s="164"/>
      <c r="AH38" s="164"/>
      <c r="AI38" s="164"/>
      <c r="AJ38" s="164"/>
      <c r="AL38" s="164"/>
      <c r="AM38" s="164"/>
      <c r="AN38" s="164"/>
      <c r="AO38" s="164"/>
      <c r="AP38" s="164"/>
      <c r="AQ38" s="164"/>
      <c r="AR38" s="164"/>
      <c r="AS38" s="164"/>
      <c r="AT38" s="164"/>
      <c r="AU38" s="164"/>
      <c r="AV38" s="164"/>
      <c r="AW38" s="164"/>
      <c r="AX38" s="164"/>
      <c r="AY38" s="164"/>
      <c r="AZ38" s="164"/>
      <c r="BA38" s="164"/>
      <c r="BB38" s="164"/>
      <c r="BD38" s="164"/>
      <c r="BS38" s="164"/>
      <c r="BT38" s="164"/>
      <c r="BV38" s="164"/>
      <c r="BW38" s="164"/>
      <c r="BX38" s="164"/>
      <c r="BY38" s="164"/>
      <c r="BZ38" s="164"/>
      <c r="CA38" s="164"/>
      <c r="CB38" s="164"/>
      <c r="CC38" s="164"/>
      <c r="CD38" s="164"/>
      <c r="CE38" s="164"/>
      <c r="CF38" s="164"/>
      <c r="CG38" s="164"/>
      <c r="CH38" s="164"/>
      <c r="CI38" s="164"/>
      <c r="CJ38" s="164"/>
      <c r="CK38" s="164"/>
      <c r="CL38" s="164"/>
    </row>
    <row r="39" spans="1:93" ht="8.25" customHeight="1">
      <c r="B39" s="164"/>
      <c r="C39" s="164"/>
      <c r="D39" s="164"/>
      <c r="E39" s="164"/>
      <c r="F39" s="164"/>
      <c r="G39" s="164"/>
      <c r="H39" s="164"/>
      <c r="I39" s="164"/>
      <c r="J39" s="164"/>
      <c r="K39" s="164"/>
      <c r="L39" s="164"/>
      <c r="M39" s="164"/>
      <c r="N39" s="164"/>
      <c r="O39" s="164"/>
      <c r="P39" s="164"/>
      <c r="Q39" s="164"/>
      <c r="R39" s="164"/>
      <c r="T39" s="164"/>
      <c r="U39" s="164"/>
      <c r="V39" s="164"/>
      <c r="W39" s="164"/>
      <c r="X39" s="164"/>
      <c r="Y39" s="164"/>
      <c r="Z39" s="164"/>
      <c r="AA39" s="164"/>
      <c r="AB39" s="164"/>
      <c r="AC39" s="164"/>
      <c r="AD39" s="164"/>
      <c r="AE39" s="164"/>
      <c r="AF39" s="164"/>
      <c r="AG39" s="164"/>
      <c r="AL39" s="164"/>
      <c r="AM39" s="164"/>
      <c r="AN39" s="164"/>
      <c r="AO39" s="164"/>
      <c r="AP39" s="164"/>
      <c r="AQ39" s="164"/>
      <c r="AR39" s="164"/>
      <c r="AS39" s="164"/>
      <c r="AT39" s="164"/>
      <c r="AU39" s="164"/>
      <c r="AV39" s="164"/>
      <c r="AW39" s="164"/>
      <c r="AX39" s="164"/>
      <c r="AY39" s="164"/>
      <c r="AZ39" s="164"/>
      <c r="BA39" s="164"/>
      <c r="BB39" s="164"/>
      <c r="BD39" s="164"/>
      <c r="BS39" s="164"/>
      <c r="BT39" s="164"/>
      <c r="BV39" s="164"/>
      <c r="BW39" s="164"/>
      <c r="BX39" s="164"/>
      <c r="BY39" s="164"/>
      <c r="BZ39" s="164"/>
      <c r="CA39" s="164"/>
      <c r="CB39" s="164"/>
      <c r="CC39" s="164"/>
      <c r="CD39" s="164"/>
      <c r="CE39" s="164"/>
      <c r="CF39" s="164"/>
      <c r="CG39" s="164"/>
      <c r="CH39" s="164"/>
      <c r="CI39" s="164"/>
      <c r="CJ39" s="164"/>
      <c r="CK39" s="164"/>
      <c r="CL39" s="164"/>
    </row>
    <row r="40" spans="1:93" ht="8.25" customHeight="1">
      <c r="B40" s="164"/>
      <c r="C40" s="164"/>
      <c r="D40" s="164"/>
      <c r="E40" s="164"/>
      <c r="F40" s="164"/>
      <c r="G40" s="164"/>
      <c r="H40" s="164"/>
      <c r="I40" s="164"/>
      <c r="J40" s="164"/>
      <c r="K40" s="164"/>
      <c r="L40" s="164"/>
      <c r="M40" s="164"/>
      <c r="N40" s="164"/>
      <c r="O40" s="164"/>
      <c r="P40" s="164"/>
      <c r="Q40" s="164"/>
      <c r="R40" s="164"/>
      <c r="T40" s="164"/>
      <c r="U40" s="164"/>
      <c r="V40" s="164"/>
      <c r="W40" s="164"/>
      <c r="X40" s="164"/>
      <c r="Y40" s="164"/>
      <c r="Z40" s="164"/>
      <c r="AA40" s="164"/>
      <c r="AB40" s="164"/>
      <c r="AC40" s="164"/>
      <c r="AD40" s="164"/>
      <c r="AE40" s="164"/>
      <c r="AF40" s="164"/>
      <c r="AG40" s="164"/>
      <c r="AL40" s="164"/>
      <c r="AM40" s="164"/>
      <c r="AN40" s="164"/>
      <c r="AO40" s="164"/>
      <c r="AP40" s="164"/>
      <c r="AQ40" s="164"/>
      <c r="AR40" s="164"/>
      <c r="AS40" s="164"/>
      <c r="AT40" s="164"/>
      <c r="AU40" s="164"/>
      <c r="AV40" s="164"/>
      <c r="AW40" s="164"/>
      <c r="AX40" s="164"/>
      <c r="AY40" s="164"/>
      <c r="AZ40" s="164"/>
      <c r="BA40" s="164"/>
      <c r="BB40" s="164"/>
      <c r="BD40" s="164"/>
      <c r="BT40" s="164"/>
      <c r="BV40" s="164"/>
      <c r="BW40" s="164"/>
      <c r="BX40" s="164"/>
      <c r="BY40" s="164"/>
      <c r="BZ40" s="164"/>
      <c r="CA40" s="164"/>
      <c r="CB40" s="164"/>
      <c r="CC40" s="164"/>
      <c r="CD40" s="164"/>
      <c r="CE40" s="164"/>
      <c r="CF40" s="164"/>
      <c r="CG40" s="164"/>
      <c r="CH40" s="164"/>
      <c r="CI40" s="164"/>
      <c r="CJ40" s="164"/>
      <c r="CK40" s="164"/>
      <c r="CL40" s="164"/>
    </row>
    <row r="41" spans="1:93" ht="14.25" customHeight="1"/>
    <row r="42" spans="1:93" ht="14.25" customHeight="1">
      <c r="B42" s="165"/>
      <c r="C42" s="166" t="s">
        <v>1047</v>
      </c>
      <c r="D42" s="167"/>
      <c r="E42" s="167"/>
      <c r="F42" s="167"/>
      <c r="G42" s="167"/>
      <c r="H42" s="167"/>
      <c r="I42" s="165"/>
      <c r="J42" s="165"/>
      <c r="K42" s="165"/>
      <c r="L42" s="165"/>
      <c r="M42" s="165"/>
      <c r="N42" s="152"/>
      <c r="O42" s="168"/>
      <c r="P42" s="152"/>
      <c r="Q42" s="152"/>
      <c r="R42" s="152"/>
      <c r="T42" s="152"/>
      <c r="U42" s="166" t="s">
        <v>1047</v>
      </c>
      <c r="V42" s="167"/>
      <c r="W42" s="167"/>
      <c r="X42" s="167"/>
      <c r="Y42" s="167"/>
      <c r="Z42" s="167"/>
      <c r="AA42" s="167"/>
      <c r="AB42" s="167"/>
      <c r="AC42" s="167"/>
      <c r="AD42" s="169"/>
      <c r="AE42" s="169"/>
      <c r="AF42" s="152"/>
      <c r="AG42" s="152"/>
      <c r="AH42" s="152"/>
      <c r="AI42" s="152"/>
      <c r="AJ42" s="152"/>
      <c r="AL42" s="152"/>
      <c r="AM42" s="166" t="s">
        <v>1047</v>
      </c>
      <c r="AN42" s="167"/>
      <c r="AO42" s="167"/>
      <c r="AP42" s="167"/>
      <c r="AQ42" s="167"/>
      <c r="AR42" s="169"/>
      <c r="AS42" s="169"/>
      <c r="AT42" s="169"/>
      <c r="AU42" s="169"/>
      <c r="AV42" s="169"/>
      <c r="AW42" s="169"/>
      <c r="AX42" s="152"/>
      <c r="AY42" s="152"/>
      <c r="AZ42" s="152"/>
      <c r="BA42" s="152"/>
      <c r="BB42" s="165"/>
      <c r="BD42" s="165"/>
      <c r="BE42" s="166" t="s">
        <v>1047</v>
      </c>
      <c r="BF42" s="167"/>
      <c r="BG42" s="167"/>
      <c r="BH42" s="167"/>
      <c r="BI42" s="167"/>
      <c r="BJ42" s="167"/>
      <c r="BK42" s="170" t="s">
        <v>1020</v>
      </c>
      <c r="BL42" s="169"/>
      <c r="BM42" s="169"/>
      <c r="BN42" s="169"/>
      <c r="BO42" s="169"/>
      <c r="BP42" s="152"/>
      <c r="BQ42" s="152"/>
      <c r="BR42" s="152"/>
      <c r="BS42" s="152"/>
      <c r="BT42" s="165"/>
      <c r="BV42" s="171" t="s">
        <v>1047</v>
      </c>
      <c r="BW42" s="166"/>
      <c r="BX42" s="172"/>
      <c r="BY42" s="172"/>
      <c r="BZ42" s="172"/>
      <c r="CA42" s="152"/>
      <c r="CB42" s="152"/>
      <c r="CC42" s="152"/>
      <c r="CD42" s="172"/>
      <c r="CE42" s="172"/>
      <c r="CF42" s="172"/>
      <c r="CG42" s="172"/>
      <c r="CH42" s="172"/>
      <c r="CI42" s="172"/>
      <c r="CJ42" s="172"/>
      <c r="CK42" s="172"/>
      <c r="CL42" s="172"/>
      <c r="CM42" s="172"/>
      <c r="CN42" s="172"/>
      <c r="CO42" s="152"/>
    </row>
    <row r="43" spans="1:93" ht="14.25" customHeight="1">
      <c r="B43" s="165"/>
      <c r="C43" s="165"/>
      <c r="D43" s="165"/>
      <c r="E43" s="165"/>
      <c r="F43" s="165"/>
      <c r="G43" s="165"/>
      <c r="H43" s="165"/>
      <c r="I43" s="170" t="s">
        <v>1048</v>
      </c>
      <c r="J43" s="170" t="s">
        <v>1009</v>
      </c>
      <c r="K43" s="170" t="s">
        <v>1049</v>
      </c>
      <c r="L43" s="170" t="s">
        <v>945</v>
      </c>
      <c r="M43" s="170" t="s">
        <v>943</v>
      </c>
      <c r="N43" s="152"/>
      <c r="O43" s="152"/>
      <c r="P43" s="152"/>
      <c r="Q43" s="152"/>
      <c r="R43" s="152"/>
      <c r="T43" s="152"/>
      <c r="U43" s="167"/>
      <c r="V43" s="167"/>
      <c r="W43" s="167"/>
      <c r="X43" s="167"/>
      <c r="Y43" s="167"/>
      <c r="Z43" s="167"/>
      <c r="AA43" s="170" t="s">
        <v>1050</v>
      </c>
      <c r="AB43" s="169" t="s">
        <v>1051</v>
      </c>
      <c r="AC43" s="169"/>
      <c r="AD43" s="169"/>
      <c r="AE43" s="169"/>
      <c r="AF43" s="152"/>
      <c r="AG43" s="152"/>
      <c r="AH43" s="152"/>
      <c r="AI43" s="152"/>
      <c r="AJ43" s="152"/>
      <c r="AL43" s="152"/>
      <c r="AM43" s="167"/>
      <c r="AN43" s="167"/>
      <c r="AO43" s="167"/>
      <c r="AP43" s="167"/>
      <c r="AQ43" s="167"/>
      <c r="AR43" s="167"/>
      <c r="AS43" s="170" t="s">
        <v>1050</v>
      </c>
      <c r="AT43" s="169"/>
      <c r="AU43" s="169"/>
      <c r="AV43" s="169"/>
      <c r="AW43" s="169"/>
      <c r="AX43" s="152"/>
      <c r="AY43" s="152"/>
      <c r="AZ43" s="152"/>
      <c r="BA43" s="152"/>
      <c r="BB43" s="165"/>
      <c r="BD43" s="165"/>
      <c r="BE43" s="167"/>
      <c r="BF43" s="167"/>
      <c r="BG43" s="167"/>
      <c r="BH43" s="167"/>
      <c r="BI43" s="167"/>
      <c r="BJ43" s="173" t="s">
        <v>127</v>
      </c>
      <c r="BK43" s="169">
        <f t="shared" ref="BK43:BK46" si="0">100%/4</f>
        <v>0.25</v>
      </c>
      <c r="BL43" s="169"/>
      <c r="BM43" s="169"/>
      <c r="BN43" s="169"/>
      <c r="BO43" s="169"/>
      <c r="BP43" s="152"/>
      <c r="BQ43" s="152"/>
      <c r="BR43" s="152"/>
      <c r="BS43" s="152"/>
      <c r="BT43" s="165"/>
      <c r="BV43" s="165"/>
      <c r="BW43" s="152"/>
      <c r="BX43" s="152"/>
      <c r="BY43" s="152"/>
      <c r="BZ43" s="172"/>
      <c r="CA43" s="172"/>
      <c r="CB43" s="172"/>
      <c r="CC43" s="172"/>
      <c r="CD43" s="172"/>
      <c r="CE43" s="172"/>
      <c r="CF43" s="172"/>
      <c r="CG43" s="172"/>
      <c r="CH43" s="172"/>
      <c r="CI43" s="174" t="s">
        <v>853</v>
      </c>
      <c r="CJ43" s="172"/>
      <c r="CK43" s="172"/>
      <c r="CL43" s="172"/>
      <c r="CM43" s="172"/>
      <c r="CN43" s="172"/>
      <c r="CO43" s="152"/>
    </row>
    <row r="44" spans="1:93" ht="14.25" customHeight="1">
      <c r="B44" s="165"/>
      <c r="C44" s="165"/>
      <c r="D44" s="165"/>
      <c r="E44" s="165"/>
      <c r="F44" s="165"/>
      <c r="G44" s="165"/>
      <c r="H44" s="165"/>
      <c r="I44" s="165"/>
      <c r="J44" s="165"/>
      <c r="K44" s="165"/>
      <c r="L44" s="165"/>
      <c r="M44" s="165"/>
      <c r="N44" s="152"/>
      <c r="O44" s="152"/>
      <c r="P44" s="152"/>
      <c r="Q44" s="152"/>
      <c r="R44" s="152"/>
      <c r="T44" s="152"/>
      <c r="U44" s="167"/>
      <c r="V44" s="167"/>
      <c r="W44" s="167"/>
      <c r="X44" s="167"/>
      <c r="Y44" s="167"/>
      <c r="Z44" s="173" t="s">
        <v>1052</v>
      </c>
      <c r="AA44" s="169">
        <v>0.55000000000000004</v>
      </c>
      <c r="AB44" s="169">
        <f t="shared" ref="AB44:AB47" si="1">1-AA44</f>
        <v>0.44999999999999996</v>
      </c>
      <c r="AC44" s="169"/>
      <c r="AD44" s="169"/>
      <c r="AE44" s="169"/>
      <c r="AF44" s="152"/>
      <c r="AG44" s="152"/>
      <c r="AH44" s="152"/>
      <c r="AI44" s="152"/>
      <c r="AJ44" s="152"/>
      <c r="AL44" s="152"/>
      <c r="AM44" s="167"/>
      <c r="AN44" s="167"/>
      <c r="AO44" s="167"/>
      <c r="AP44" s="167"/>
      <c r="AQ44" s="167"/>
      <c r="AR44" s="173" t="s">
        <v>1053</v>
      </c>
      <c r="AS44" s="169">
        <f t="shared" ref="AS44:AS49" si="2">100%/6</f>
        <v>0.16666666666666666</v>
      </c>
      <c r="AT44" s="169"/>
      <c r="AU44" s="169"/>
      <c r="AV44" s="169"/>
      <c r="AW44" s="169"/>
      <c r="AX44" s="152"/>
      <c r="AY44" s="152"/>
      <c r="AZ44" s="152"/>
      <c r="BA44" s="152"/>
      <c r="BB44" s="165"/>
      <c r="BD44" s="165"/>
      <c r="BE44" s="167"/>
      <c r="BF44" s="167"/>
      <c r="BG44" s="167"/>
      <c r="BH44" s="167"/>
      <c r="BI44" s="167"/>
      <c r="BJ44" s="173" t="s">
        <v>1054</v>
      </c>
      <c r="BK44" s="169">
        <f t="shared" si="0"/>
        <v>0.25</v>
      </c>
      <c r="BL44" s="169"/>
      <c r="BM44" s="169"/>
      <c r="BN44" s="169"/>
      <c r="BO44" s="169"/>
      <c r="BP44" s="152"/>
      <c r="BQ44" s="152"/>
      <c r="BR44" s="152"/>
      <c r="BS44" s="152"/>
      <c r="BT44" s="165"/>
      <c r="BV44" s="165"/>
      <c r="BW44" s="152"/>
      <c r="BX44" s="152"/>
      <c r="BY44" s="152"/>
      <c r="BZ44" s="172"/>
      <c r="CA44" s="172"/>
      <c r="CB44" s="172"/>
      <c r="CC44" s="172"/>
      <c r="CD44" s="172"/>
      <c r="CE44" s="172"/>
      <c r="CF44" s="172"/>
      <c r="CG44" s="172"/>
      <c r="CH44" s="172"/>
      <c r="CI44" s="174"/>
      <c r="CJ44" s="172" t="s">
        <v>854</v>
      </c>
      <c r="CK44" s="172" t="s">
        <v>855</v>
      </c>
      <c r="CL44" s="172" t="s">
        <v>856</v>
      </c>
      <c r="CM44" s="172"/>
      <c r="CN44" s="172"/>
      <c r="CO44" s="152"/>
    </row>
    <row r="45" spans="1:93" ht="14.25" customHeight="1">
      <c r="B45" s="165"/>
      <c r="C45" s="167"/>
      <c r="D45" s="152"/>
      <c r="E45" s="152"/>
      <c r="F45" s="152"/>
      <c r="G45" s="152"/>
      <c r="H45" s="173" t="s">
        <v>1055</v>
      </c>
      <c r="I45" s="167">
        <v>7000</v>
      </c>
      <c r="J45" s="167"/>
      <c r="K45" s="167"/>
      <c r="L45" s="167">
        <v>5000</v>
      </c>
      <c r="M45" s="167">
        <v>3500</v>
      </c>
      <c r="N45" s="152"/>
      <c r="O45" s="152"/>
      <c r="P45" s="152"/>
      <c r="Q45" s="152"/>
      <c r="R45" s="152"/>
      <c r="T45" s="152"/>
      <c r="U45" s="167"/>
      <c r="V45" s="167"/>
      <c r="W45" s="167"/>
      <c r="X45" s="167"/>
      <c r="Y45" s="167"/>
      <c r="Z45" s="173" t="s">
        <v>1056</v>
      </c>
      <c r="AA45" s="169">
        <v>0.68</v>
      </c>
      <c r="AB45" s="169">
        <f t="shared" si="1"/>
        <v>0.31999999999999995</v>
      </c>
      <c r="AC45" s="169"/>
      <c r="AD45" s="169"/>
      <c r="AE45" s="169"/>
      <c r="AF45" s="152"/>
      <c r="AG45" s="152"/>
      <c r="AH45" s="152"/>
      <c r="AI45" s="152"/>
      <c r="AJ45" s="152"/>
      <c r="AL45" s="152"/>
      <c r="AM45" s="167"/>
      <c r="AN45" s="167"/>
      <c r="AO45" s="167"/>
      <c r="AP45" s="167"/>
      <c r="AQ45" s="167"/>
      <c r="AR45" s="173" t="s">
        <v>1057</v>
      </c>
      <c r="AS45" s="169">
        <f t="shared" si="2"/>
        <v>0.16666666666666666</v>
      </c>
      <c r="AT45" s="169"/>
      <c r="AU45" s="169"/>
      <c r="AV45" s="169"/>
      <c r="AW45" s="169"/>
      <c r="AX45" s="152"/>
      <c r="AY45" s="152"/>
      <c r="AZ45" s="152"/>
      <c r="BA45" s="152"/>
      <c r="BB45" s="165"/>
      <c r="BD45" s="165"/>
      <c r="BE45" s="167"/>
      <c r="BF45" s="167"/>
      <c r="BG45" s="167"/>
      <c r="BH45" s="167"/>
      <c r="BI45" s="167"/>
      <c r="BJ45" s="173" t="s">
        <v>1058</v>
      </c>
      <c r="BK45" s="169">
        <f t="shared" si="0"/>
        <v>0.25</v>
      </c>
      <c r="BL45" s="169"/>
      <c r="BM45" s="169"/>
      <c r="BN45" s="169"/>
      <c r="BO45" s="169"/>
      <c r="BP45" s="152"/>
      <c r="BQ45" s="152"/>
      <c r="BR45" s="152"/>
      <c r="BS45" s="152"/>
      <c r="BT45" s="165"/>
      <c r="BV45" s="165"/>
      <c r="BW45" s="152"/>
      <c r="BX45" s="152"/>
      <c r="BY45" s="152"/>
      <c r="BZ45" s="172"/>
      <c r="CA45" s="172"/>
      <c r="CB45" s="172"/>
      <c r="CC45" s="172"/>
      <c r="CD45" s="172"/>
      <c r="CE45" s="172"/>
      <c r="CF45" s="172"/>
      <c r="CG45" s="172"/>
      <c r="CH45" s="172"/>
      <c r="CI45" s="174" t="s">
        <v>1059</v>
      </c>
      <c r="CJ45" s="175">
        <v>0.66</v>
      </c>
      <c r="CK45" s="175">
        <f t="shared" ref="CK45:CK50" si="3">100%-CJ45-10%</f>
        <v>0.23999999999999996</v>
      </c>
      <c r="CL45" s="175">
        <v>0.1</v>
      </c>
      <c r="CM45" s="172"/>
      <c r="CN45" s="172"/>
      <c r="CO45" s="152"/>
    </row>
    <row r="46" spans="1:93" ht="14.25" customHeight="1">
      <c r="B46" s="165"/>
      <c r="C46" s="167"/>
      <c r="D46" s="167"/>
      <c r="E46" s="167"/>
      <c r="F46" s="167"/>
      <c r="G46" s="167"/>
      <c r="H46" s="173" t="s">
        <v>1060</v>
      </c>
      <c r="I46" s="167">
        <v>15000</v>
      </c>
      <c r="J46" s="167"/>
      <c r="K46" s="167"/>
      <c r="L46" s="167">
        <v>5000</v>
      </c>
      <c r="M46" s="167">
        <v>3500</v>
      </c>
      <c r="N46" s="152"/>
      <c r="O46" s="152"/>
      <c r="P46" s="152"/>
      <c r="Q46" s="152"/>
      <c r="R46" s="152"/>
      <c r="T46" s="152"/>
      <c r="U46" s="167"/>
      <c r="V46" s="167"/>
      <c r="W46" s="167"/>
      <c r="X46" s="167"/>
      <c r="Y46" s="167"/>
      <c r="Z46" s="173" t="s">
        <v>1061</v>
      </c>
      <c r="AA46" s="169">
        <v>0.41</v>
      </c>
      <c r="AB46" s="169">
        <f t="shared" si="1"/>
        <v>0.59000000000000008</v>
      </c>
      <c r="AC46" s="169"/>
      <c r="AD46" s="169"/>
      <c r="AE46" s="169"/>
      <c r="AF46" s="152"/>
      <c r="AG46" s="152"/>
      <c r="AH46" s="152"/>
      <c r="AI46" s="152"/>
      <c r="AJ46" s="152"/>
      <c r="AL46" s="152"/>
      <c r="AM46" s="167"/>
      <c r="AN46" s="167"/>
      <c r="AO46" s="167"/>
      <c r="AP46" s="167"/>
      <c r="AQ46" s="167"/>
      <c r="AR46" s="173" t="s">
        <v>1062</v>
      </c>
      <c r="AS46" s="169">
        <f t="shared" si="2"/>
        <v>0.16666666666666666</v>
      </c>
      <c r="AT46" s="169"/>
      <c r="AU46" s="169"/>
      <c r="AV46" s="169"/>
      <c r="AW46" s="169"/>
      <c r="AX46" s="152"/>
      <c r="AY46" s="152"/>
      <c r="AZ46" s="152"/>
      <c r="BA46" s="152"/>
      <c r="BB46" s="165"/>
      <c r="BD46" s="165"/>
      <c r="BE46" s="167"/>
      <c r="BF46" s="167"/>
      <c r="BG46" s="167"/>
      <c r="BH46" s="167"/>
      <c r="BI46" s="167"/>
      <c r="BJ46" s="173" t="s">
        <v>1063</v>
      </c>
      <c r="BK46" s="169">
        <f t="shared" si="0"/>
        <v>0.25</v>
      </c>
      <c r="BL46" s="169"/>
      <c r="BM46" s="169"/>
      <c r="BN46" s="169"/>
      <c r="BO46" s="169"/>
      <c r="BP46" s="152"/>
      <c r="BQ46" s="152"/>
      <c r="BR46" s="152"/>
      <c r="BS46" s="152"/>
      <c r="BT46" s="165"/>
      <c r="BV46" s="165"/>
      <c r="BW46" s="152"/>
      <c r="BX46" s="152"/>
      <c r="BY46" s="152"/>
      <c r="BZ46" s="172"/>
      <c r="CA46" s="172"/>
      <c r="CB46" s="172"/>
      <c r="CC46" s="172"/>
      <c r="CD46" s="172"/>
      <c r="CE46" s="172"/>
      <c r="CF46" s="172"/>
      <c r="CG46" s="172"/>
      <c r="CH46" s="172"/>
      <c r="CI46" s="174" t="s">
        <v>1064</v>
      </c>
      <c r="CJ46" s="175">
        <v>0.84</v>
      </c>
      <c r="CK46" s="175">
        <f t="shared" si="3"/>
        <v>6.0000000000000026E-2</v>
      </c>
      <c r="CL46" s="175">
        <v>0.1</v>
      </c>
      <c r="CM46" s="172"/>
      <c r="CN46" s="172"/>
      <c r="CO46" s="152"/>
    </row>
    <row r="47" spans="1:93" ht="14.25" customHeight="1">
      <c r="B47" s="165"/>
      <c r="C47" s="167"/>
      <c r="D47" s="167"/>
      <c r="E47" s="167"/>
      <c r="F47" s="167"/>
      <c r="G47" s="167"/>
      <c r="H47" s="173" t="s">
        <v>1065</v>
      </c>
      <c r="I47" s="167"/>
      <c r="J47" s="167">
        <v>25000</v>
      </c>
      <c r="K47" s="167"/>
      <c r="L47" s="167">
        <v>5000</v>
      </c>
      <c r="M47" s="167">
        <v>3500</v>
      </c>
      <c r="N47" s="152"/>
      <c r="O47" s="152"/>
      <c r="P47" s="152"/>
      <c r="Q47" s="152"/>
      <c r="R47" s="152"/>
      <c r="T47" s="152"/>
      <c r="U47" s="167"/>
      <c r="V47" s="167"/>
      <c r="W47" s="167"/>
      <c r="X47" s="167"/>
      <c r="Y47" s="167"/>
      <c r="Z47" s="173" t="s">
        <v>1066</v>
      </c>
      <c r="AA47" s="169">
        <v>0.35</v>
      </c>
      <c r="AB47" s="169">
        <f t="shared" si="1"/>
        <v>0.65</v>
      </c>
      <c r="AC47" s="169"/>
      <c r="AD47" s="169"/>
      <c r="AE47" s="169"/>
      <c r="AF47" s="152"/>
      <c r="AG47" s="152"/>
      <c r="AH47" s="152"/>
      <c r="AI47" s="152"/>
      <c r="AJ47" s="152"/>
      <c r="AL47" s="152"/>
      <c r="AM47" s="167"/>
      <c r="AN47" s="167"/>
      <c r="AO47" s="167"/>
      <c r="AP47" s="167"/>
      <c r="AQ47" s="167"/>
      <c r="AR47" s="173" t="s">
        <v>1067</v>
      </c>
      <c r="AS47" s="169">
        <f t="shared" si="2"/>
        <v>0.16666666666666666</v>
      </c>
      <c r="AT47" s="169"/>
      <c r="AU47" s="169"/>
      <c r="AV47" s="169"/>
      <c r="AW47" s="169"/>
      <c r="AX47" s="152"/>
      <c r="AY47" s="152"/>
      <c r="AZ47" s="152"/>
      <c r="BA47" s="152"/>
      <c r="BB47" s="165"/>
      <c r="BD47" s="165"/>
      <c r="BE47" s="167"/>
      <c r="BF47" s="167"/>
      <c r="BG47" s="167"/>
      <c r="BH47" s="167"/>
      <c r="BI47" s="167"/>
      <c r="BJ47" s="173"/>
      <c r="BK47" s="169"/>
      <c r="BL47" s="169"/>
      <c r="BM47" s="169"/>
      <c r="BN47" s="169"/>
      <c r="BO47" s="169"/>
      <c r="BP47" s="152"/>
      <c r="BQ47" s="152"/>
      <c r="BR47" s="152"/>
      <c r="BS47" s="152"/>
      <c r="BT47" s="165"/>
      <c r="BV47" s="165"/>
      <c r="BW47" s="152"/>
      <c r="BX47" s="152"/>
      <c r="BY47" s="152"/>
      <c r="BZ47" s="172"/>
      <c r="CA47" s="172"/>
      <c r="CB47" s="172"/>
      <c r="CC47" s="172"/>
      <c r="CD47" s="172"/>
      <c r="CE47" s="172"/>
      <c r="CF47" s="172"/>
      <c r="CG47" s="172"/>
      <c r="CH47" s="172"/>
      <c r="CI47" s="174" t="s">
        <v>1068</v>
      </c>
      <c r="CJ47" s="175">
        <v>0.75</v>
      </c>
      <c r="CK47" s="175">
        <f t="shared" si="3"/>
        <v>0.15</v>
      </c>
      <c r="CL47" s="175">
        <v>0.1</v>
      </c>
      <c r="CM47" s="172"/>
      <c r="CN47" s="172"/>
      <c r="CO47" s="152"/>
    </row>
    <row r="48" spans="1:93" ht="14.25" customHeight="1">
      <c r="B48" s="165"/>
      <c r="C48" s="167"/>
      <c r="D48" s="152"/>
      <c r="E48" s="152"/>
      <c r="F48" s="152"/>
      <c r="G48" s="152"/>
      <c r="H48" s="173" t="s">
        <v>1069</v>
      </c>
      <c r="I48" s="167"/>
      <c r="J48" s="167"/>
      <c r="K48" s="167">
        <v>18000</v>
      </c>
      <c r="L48" s="167">
        <v>5000</v>
      </c>
      <c r="M48" s="167">
        <v>3500</v>
      </c>
      <c r="N48" s="152"/>
      <c r="O48" s="152"/>
      <c r="P48" s="152"/>
      <c r="Q48" s="152"/>
      <c r="R48" s="152"/>
      <c r="T48" s="152"/>
      <c r="U48" s="167"/>
      <c r="V48" s="167"/>
      <c r="W48" s="167"/>
      <c r="X48" s="167"/>
      <c r="Y48" s="167"/>
      <c r="Z48" s="173"/>
      <c r="AA48" s="167"/>
      <c r="AB48" s="169"/>
      <c r="AC48" s="169"/>
      <c r="AD48" s="169"/>
      <c r="AE48" s="169"/>
      <c r="AF48" s="152"/>
      <c r="AG48" s="152"/>
      <c r="AH48" s="152"/>
      <c r="AI48" s="152"/>
      <c r="AJ48" s="152"/>
      <c r="AL48" s="152"/>
      <c r="AM48" s="167"/>
      <c r="AN48" s="167"/>
      <c r="AO48" s="167"/>
      <c r="AP48" s="167"/>
      <c r="AQ48" s="167"/>
      <c r="AR48" s="173" t="s">
        <v>1070</v>
      </c>
      <c r="AS48" s="169">
        <f t="shared" si="2"/>
        <v>0.16666666666666666</v>
      </c>
      <c r="AT48" s="169"/>
      <c r="AU48" s="169"/>
      <c r="AV48" s="169"/>
      <c r="AW48" s="169"/>
      <c r="AX48" s="152"/>
      <c r="AY48" s="152"/>
      <c r="AZ48" s="152"/>
      <c r="BA48" s="152"/>
      <c r="BB48" s="165"/>
      <c r="BD48" s="165"/>
      <c r="BE48" s="167"/>
      <c r="BF48" s="167"/>
      <c r="BG48" s="167"/>
      <c r="BH48" s="167"/>
      <c r="BI48" s="167"/>
      <c r="BJ48" s="173"/>
      <c r="BK48" s="169" t="s">
        <v>1071</v>
      </c>
      <c r="BL48" s="169"/>
      <c r="BM48" s="169"/>
      <c r="BN48" s="169"/>
      <c r="BO48" s="169"/>
      <c r="BP48" s="152"/>
      <c r="BQ48" s="152"/>
      <c r="BR48" s="152"/>
      <c r="BS48" s="152"/>
      <c r="BT48" s="165"/>
      <c r="BV48" s="165"/>
      <c r="BW48" s="152"/>
      <c r="BX48" s="152"/>
      <c r="BY48" s="152"/>
      <c r="BZ48" s="172"/>
      <c r="CA48" s="172"/>
      <c r="CB48" s="172"/>
      <c r="CC48" s="172"/>
      <c r="CD48" s="172"/>
      <c r="CE48" s="172"/>
      <c r="CF48" s="172"/>
      <c r="CG48" s="172"/>
      <c r="CH48" s="172"/>
      <c r="CI48" s="174" t="s">
        <v>1072</v>
      </c>
      <c r="CJ48" s="175">
        <v>0.54</v>
      </c>
      <c r="CK48" s="175">
        <f t="shared" si="3"/>
        <v>0.36</v>
      </c>
      <c r="CL48" s="175">
        <v>0.1</v>
      </c>
      <c r="CM48" s="172"/>
      <c r="CN48" s="172"/>
      <c r="CO48" s="152"/>
    </row>
    <row r="49" spans="2:93" ht="14.25" customHeight="1">
      <c r="B49" s="165"/>
      <c r="C49" s="152"/>
      <c r="D49" s="152"/>
      <c r="E49" s="152"/>
      <c r="F49" s="152"/>
      <c r="G49" s="152"/>
      <c r="H49" s="152"/>
      <c r="I49" s="152"/>
      <c r="J49" s="152"/>
      <c r="K49" s="152"/>
      <c r="L49" s="152"/>
      <c r="M49" s="152"/>
      <c r="N49" s="152"/>
      <c r="O49" s="152"/>
      <c r="P49" s="152"/>
      <c r="Q49" s="152"/>
      <c r="R49" s="152"/>
      <c r="T49" s="152"/>
      <c r="U49" s="167"/>
      <c r="V49" s="167"/>
      <c r="W49" s="167"/>
      <c r="X49" s="167"/>
      <c r="Y49" s="167"/>
      <c r="Z49" s="173"/>
      <c r="AA49" s="167"/>
      <c r="AB49" s="169"/>
      <c r="AC49" s="169"/>
      <c r="AD49" s="169"/>
      <c r="AE49" s="169"/>
      <c r="AF49" s="152"/>
      <c r="AG49" s="152"/>
      <c r="AH49" s="152"/>
      <c r="AI49" s="152"/>
      <c r="AJ49" s="152"/>
      <c r="AL49" s="152"/>
      <c r="AM49" s="152"/>
      <c r="AN49" s="152"/>
      <c r="AO49" s="152"/>
      <c r="AP49" s="152"/>
      <c r="AQ49" s="152"/>
      <c r="AR49" s="173" t="s">
        <v>1073</v>
      </c>
      <c r="AS49" s="169">
        <f t="shared" si="2"/>
        <v>0.16666666666666666</v>
      </c>
      <c r="AT49" s="152"/>
      <c r="AU49" s="152"/>
      <c r="AV49" s="152"/>
      <c r="AW49" s="152"/>
      <c r="AX49" s="152"/>
      <c r="AY49" s="152"/>
      <c r="AZ49" s="152"/>
      <c r="BA49" s="152"/>
      <c r="BB49" s="165"/>
      <c r="BD49" s="165"/>
      <c r="BE49" s="167"/>
      <c r="BF49" s="167"/>
      <c r="BG49" s="167"/>
      <c r="BH49" s="167"/>
      <c r="BI49" s="167"/>
      <c r="BJ49" s="173" t="s">
        <v>1074</v>
      </c>
      <c r="BK49" s="169">
        <v>0.5</v>
      </c>
      <c r="BL49" s="169"/>
      <c r="BM49" s="169"/>
      <c r="BN49" s="169"/>
      <c r="BO49" s="169"/>
      <c r="BP49" s="152"/>
      <c r="BQ49" s="152"/>
      <c r="BR49" s="152"/>
      <c r="BS49" s="152"/>
      <c r="BT49" s="165"/>
      <c r="BV49" s="165"/>
      <c r="BW49" s="152"/>
      <c r="BX49" s="152"/>
      <c r="BY49" s="152"/>
      <c r="BZ49" s="172"/>
      <c r="CA49" s="172"/>
      <c r="CB49" s="172"/>
      <c r="CC49" s="172"/>
      <c r="CD49" s="172"/>
      <c r="CE49" s="172"/>
      <c r="CF49" s="172"/>
      <c r="CG49" s="172"/>
      <c r="CH49" s="172"/>
      <c r="CI49" s="174" t="s">
        <v>1075</v>
      </c>
      <c r="CJ49" s="175">
        <v>0.62</v>
      </c>
      <c r="CK49" s="175">
        <f t="shared" si="3"/>
        <v>0.28000000000000003</v>
      </c>
      <c r="CL49" s="175">
        <v>0.1</v>
      </c>
      <c r="CM49" s="172"/>
      <c r="CN49" s="172"/>
      <c r="CO49" s="152"/>
    </row>
    <row r="50" spans="2:93" ht="14.25" customHeight="1">
      <c r="B50" s="165"/>
      <c r="C50" s="152"/>
      <c r="D50" s="152"/>
      <c r="E50" s="152"/>
      <c r="F50" s="152"/>
      <c r="G50" s="152"/>
      <c r="H50" s="152"/>
      <c r="I50" s="152"/>
      <c r="J50" s="152"/>
      <c r="K50" s="152"/>
      <c r="L50" s="152"/>
      <c r="M50" s="152"/>
      <c r="N50" s="152"/>
      <c r="O50" s="152"/>
      <c r="P50" s="152"/>
      <c r="Q50" s="152"/>
      <c r="R50" s="152"/>
      <c r="T50" s="152"/>
      <c r="U50" s="152"/>
      <c r="V50" s="152"/>
      <c r="W50" s="152"/>
      <c r="X50" s="152"/>
      <c r="Y50" s="152"/>
      <c r="Z50" s="167"/>
      <c r="AA50" s="170" t="s">
        <v>1048</v>
      </c>
      <c r="AB50" s="152"/>
      <c r="AC50" s="152"/>
      <c r="AD50" s="152"/>
      <c r="AE50" s="152"/>
      <c r="AF50" s="152"/>
      <c r="AG50" s="152"/>
      <c r="AH50" s="152"/>
      <c r="AI50" s="152"/>
      <c r="AJ50" s="152"/>
      <c r="AL50" s="152"/>
      <c r="AM50" s="152"/>
      <c r="AN50" s="152"/>
      <c r="AO50" s="152"/>
      <c r="AP50" s="152"/>
      <c r="AQ50" s="152"/>
      <c r="AR50" s="152"/>
      <c r="AS50" s="152"/>
      <c r="AT50" s="152"/>
      <c r="AU50" s="152"/>
      <c r="AV50" s="152"/>
      <c r="AW50" s="152"/>
      <c r="AX50" s="152"/>
      <c r="AY50" s="152"/>
      <c r="AZ50" s="152"/>
      <c r="BA50" s="152"/>
      <c r="BB50" s="165"/>
      <c r="BD50" s="165"/>
      <c r="BE50" s="167"/>
      <c r="BF50" s="167"/>
      <c r="BG50" s="167"/>
      <c r="BH50" s="167"/>
      <c r="BI50" s="167"/>
      <c r="BJ50" s="173" t="s">
        <v>1076</v>
      </c>
      <c r="BK50" s="169">
        <v>0.4</v>
      </c>
      <c r="BL50" s="169"/>
      <c r="BM50" s="169"/>
      <c r="BN50" s="169"/>
      <c r="BO50" s="169"/>
      <c r="BP50" s="152"/>
      <c r="BQ50" s="152"/>
      <c r="BR50" s="152"/>
      <c r="BS50" s="152"/>
      <c r="BT50" s="165"/>
      <c r="BV50" s="165"/>
      <c r="BW50" s="152"/>
      <c r="BX50" s="152"/>
      <c r="BY50" s="152"/>
      <c r="BZ50" s="172"/>
      <c r="CA50" s="172"/>
      <c r="CB50" s="172"/>
      <c r="CC50" s="172"/>
      <c r="CD50" s="172"/>
      <c r="CE50" s="172"/>
      <c r="CF50" s="172"/>
      <c r="CG50" s="172"/>
      <c r="CH50" s="172"/>
      <c r="CI50" s="174" t="s">
        <v>1077</v>
      </c>
      <c r="CJ50" s="175">
        <v>0.4</v>
      </c>
      <c r="CK50" s="175">
        <f t="shared" si="3"/>
        <v>0.5</v>
      </c>
      <c r="CL50" s="175">
        <v>0.1</v>
      </c>
      <c r="CM50" s="172"/>
      <c r="CN50" s="172"/>
      <c r="CO50" s="152"/>
    </row>
    <row r="51" spans="2:93" ht="14.25" customHeight="1">
      <c r="B51" s="165"/>
      <c r="C51" s="152"/>
      <c r="D51" s="152"/>
      <c r="E51" s="152"/>
      <c r="F51" s="152"/>
      <c r="G51" s="152"/>
      <c r="H51" s="152"/>
      <c r="I51" s="152"/>
      <c r="J51" s="152"/>
      <c r="K51" s="152"/>
      <c r="L51" s="152"/>
      <c r="M51" s="152"/>
      <c r="N51" s="152"/>
      <c r="O51" s="152"/>
      <c r="P51" s="152"/>
      <c r="Q51" s="152"/>
      <c r="R51" s="152"/>
      <c r="T51" s="152"/>
      <c r="U51" s="152"/>
      <c r="V51" s="152"/>
      <c r="W51" s="152"/>
      <c r="X51" s="152"/>
      <c r="Y51" s="152"/>
      <c r="Z51" s="173" t="s">
        <v>1033</v>
      </c>
      <c r="AA51" s="167">
        <v>15000</v>
      </c>
      <c r="AB51" s="152"/>
      <c r="AC51" s="152"/>
      <c r="AD51" s="152"/>
      <c r="AE51" s="152"/>
      <c r="AF51" s="152"/>
      <c r="AG51" s="152"/>
      <c r="AH51" s="152"/>
      <c r="AI51" s="152"/>
      <c r="AJ51" s="152"/>
      <c r="AL51" s="152"/>
      <c r="AM51" s="152"/>
      <c r="AN51" s="152"/>
      <c r="AO51" s="152"/>
      <c r="AP51" s="152"/>
      <c r="AQ51" s="152"/>
      <c r="AR51" s="152"/>
      <c r="AS51" s="152"/>
      <c r="AT51" s="152"/>
      <c r="AU51" s="152"/>
      <c r="AV51" s="152"/>
      <c r="AW51" s="152"/>
      <c r="AX51" s="152"/>
      <c r="AY51" s="152"/>
      <c r="AZ51" s="152"/>
      <c r="BA51" s="152"/>
      <c r="BB51" s="165"/>
      <c r="BD51" s="165"/>
      <c r="BE51" s="167"/>
      <c r="BF51" s="167"/>
      <c r="BG51" s="167"/>
      <c r="BH51" s="167"/>
      <c r="BI51" s="167"/>
      <c r="BJ51" s="173" t="s">
        <v>1078</v>
      </c>
      <c r="BK51" s="169">
        <v>0.05</v>
      </c>
      <c r="BL51" s="169"/>
      <c r="BM51" s="169"/>
      <c r="BN51" s="169"/>
      <c r="BO51" s="169"/>
      <c r="BP51" s="152"/>
      <c r="BQ51" s="152"/>
      <c r="BR51" s="152"/>
      <c r="BS51" s="152"/>
      <c r="BT51" s="165"/>
      <c r="BV51" s="165"/>
      <c r="BW51" s="152"/>
      <c r="BX51" s="152"/>
      <c r="BY51" s="152"/>
      <c r="BZ51" s="172"/>
      <c r="CA51" s="172"/>
      <c r="CB51" s="172"/>
      <c r="CC51" s="172"/>
      <c r="CD51" s="172"/>
      <c r="CE51" s="172"/>
      <c r="CF51" s="172"/>
      <c r="CG51" s="172"/>
      <c r="CH51" s="172"/>
      <c r="CI51" s="174"/>
      <c r="CJ51" s="172"/>
      <c r="CK51" s="172"/>
      <c r="CL51" s="172"/>
      <c r="CM51" s="172"/>
      <c r="CN51" s="172"/>
      <c r="CO51" s="152"/>
    </row>
    <row r="52" spans="2:93" ht="14.25" customHeight="1">
      <c r="B52" s="165"/>
      <c r="C52" s="152"/>
      <c r="D52" s="152"/>
      <c r="E52" s="152"/>
      <c r="F52" s="152"/>
      <c r="G52" s="152"/>
      <c r="H52" s="152"/>
      <c r="I52" s="152"/>
      <c r="J52" s="152"/>
      <c r="K52" s="152"/>
      <c r="L52" s="152"/>
      <c r="M52" s="152"/>
      <c r="N52" s="152"/>
      <c r="O52" s="152"/>
      <c r="P52" s="152"/>
      <c r="Q52" s="152"/>
      <c r="R52" s="152"/>
      <c r="T52" s="152"/>
      <c r="U52" s="152"/>
      <c r="V52" s="152"/>
      <c r="W52" s="152"/>
      <c r="X52" s="152"/>
      <c r="Y52" s="152"/>
      <c r="Z52" s="173" t="s">
        <v>1032</v>
      </c>
      <c r="AA52" s="167">
        <v>7000</v>
      </c>
      <c r="AB52" s="152"/>
      <c r="AC52" s="152"/>
      <c r="AD52" s="152"/>
      <c r="AE52" s="152"/>
      <c r="AF52" s="152"/>
      <c r="AG52" s="152"/>
      <c r="AH52" s="152"/>
      <c r="AI52" s="152"/>
      <c r="AJ52" s="152"/>
      <c r="AL52" s="152"/>
      <c r="AM52" s="152"/>
      <c r="AN52" s="152"/>
      <c r="AO52" s="152"/>
      <c r="AP52" s="152"/>
      <c r="AQ52" s="152"/>
      <c r="AR52" s="152"/>
      <c r="AS52" s="152"/>
      <c r="AT52" s="152"/>
      <c r="AU52" s="152"/>
      <c r="AV52" s="152"/>
      <c r="AW52" s="152"/>
      <c r="AX52" s="152"/>
      <c r="AY52" s="152"/>
      <c r="AZ52" s="152"/>
      <c r="BA52" s="152"/>
      <c r="BB52" s="165"/>
      <c r="BD52" s="165"/>
      <c r="BE52" s="167"/>
      <c r="BF52" s="167"/>
      <c r="BG52" s="167"/>
      <c r="BH52" s="167"/>
      <c r="BI52" s="167"/>
      <c r="BJ52" s="173" t="s">
        <v>1079</v>
      </c>
      <c r="BK52" s="169">
        <v>0.05</v>
      </c>
      <c r="BL52" s="169"/>
      <c r="BM52" s="169"/>
      <c r="BN52" s="169"/>
      <c r="BO52" s="169"/>
      <c r="BP52" s="152"/>
      <c r="BQ52" s="152"/>
      <c r="BR52" s="152"/>
      <c r="BS52" s="152"/>
      <c r="BT52" s="165"/>
      <c r="BV52" s="165"/>
      <c r="BW52" s="152"/>
      <c r="BX52" s="152"/>
      <c r="BY52" s="152"/>
      <c r="BZ52" s="172"/>
      <c r="CA52" s="172"/>
      <c r="CB52" s="172"/>
      <c r="CC52" s="172"/>
      <c r="CD52" s="172"/>
      <c r="CE52" s="172"/>
      <c r="CF52" s="172"/>
      <c r="CG52" s="172"/>
      <c r="CH52" s="172"/>
      <c r="CI52" s="172"/>
      <c r="CJ52" s="172"/>
      <c r="CK52" s="172"/>
      <c r="CL52" s="172"/>
      <c r="CM52" s="172"/>
      <c r="CN52" s="172"/>
      <c r="CO52" s="152"/>
    </row>
    <row r="53" spans="2:93" ht="14.25" customHeight="1">
      <c r="B53" s="165"/>
      <c r="C53" s="152"/>
      <c r="D53" s="152"/>
      <c r="E53" s="152"/>
      <c r="F53" s="152"/>
      <c r="G53" s="152"/>
      <c r="H53" s="152"/>
      <c r="I53" s="152"/>
      <c r="J53" s="152"/>
      <c r="K53" s="152"/>
      <c r="L53" s="152"/>
      <c r="M53" s="152"/>
      <c r="N53" s="152"/>
      <c r="O53" s="152"/>
      <c r="P53" s="152"/>
      <c r="Q53" s="152"/>
      <c r="R53" s="152"/>
      <c r="T53" s="152"/>
      <c r="U53" s="152"/>
      <c r="V53" s="152"/>
      <c r="W53" s="152"/>
      <c r="X53" s="152"/>
      <c r="Y53" s="152"/>
      <c r="Z53" s="173" t="s">
        <v>1029</v>
      </c>
      <c r="AA53" s="167">
        <v>12000</v>
      </c>
      <c r="AB53" s="152"/>
      <c r="AC53" s="152"/>
      <c r="AD53" s="152"/>
      <c r="AE53" s="152"/>
      <c r="AF53" s="152"/>
      <c r="AG53" s="152"/>
      <c r="AH53" s="152"/>
      <c r="AI53" s="152"/>
      <c r="AJ53" s="152"/>
      <c r="AL53" s="152"/>
      <c r="AM53" s="152"/>
      <c r="AN53" s="152"/>
      <c r="AO53" s="152"/>
      <c r="AP53" s="152"/>
      <c r="AQ53" s="152"/>
      <c r="AR53" s="152"/>
      <c r="AS53" s="152"/>
      <c r="AT53" s="152"/>
      <c r="AU53" s="152"/>
      <c r="AV53" s="152"/>
      <c r="AW53" s="152"/>
      <c r="AX53" s="152"/>
      <c r="AY53" s="152"/>
      <c r="AZ53" s="152"/>
      <c r="BA53" s="152"/>
      <c r="BB53" s="165"/>
      <c r="BD53" s="165"/>
      <c r="BE53" s="167"/>
      <c r="BF53" s="167"/>
      <c r="BG53" s="167"/>
      <c r="BH53" s="167"/>
      <c r="BI53" s="167"/>
      <c r="BJ53" s="173"/>
      <c r="BK53" s="169"/>
      <c r="BL53" s="169"/>
      <c r="BM53" s="169"/>
      <c r="BN53" s="169"/>
      <c r="BO53" s="169"/>
      <c r="BP53" s="152"/>
      <c r="BQ53" s="152"/>
      <c r="BR53" s="152"/>
      <c r="BS53" s="152"/>
      <c r="BT53" s="165"/>
      <c r="BV53" s="165"/>
      <c r="BW53" s="152"/>
      <c r="BX53" s="152"/>
      <c r="BY53" s="152"/>
      <c r="BZ53" s="172"/>
      <c r="CA53" s="172"/>
      <c r="CB53" s="172"/>
      <c r="CC53" s="172"/>
      <c r="CD53" s="172"/>
      <c r="CE53" s="172"/>
      <c r="CF53" s="172"/>
      <c r="CG53" s="172"/>
      <c r="CH53" s="172"/>
      <c r="CI53" s="172"/>
      <c r="CJ53" s="172"/>
      <c r="CK53" s="172"/>
      <c r="CL53" s="172"/>
      <c r="CM53" s="172"/>
      <c r="CN53" s="172"/>
      <c r="CO53" s="152"/>
    </row>
    <row r="54" spans="2:93" ht="14.25" customHeight="1">
      <c r="B54" s="165"/>
      <c r="C54" s="152"/>
      <c r="D54" s="152"/>
      <c r="E54" s="152"/>
      <c r="F54" s="152"/>
      <c r="G54" s="152"/>
      <c r="H54" s="152"/>
      <c r="I54" s="152"/>
      <c r="J54" s="152"/>
      <c r="K54" s="152"/>
      <c r="L54" s="152"/>
      <c r="M54" s="152"/>
      <c r="N54" s="152"/>
      <c r="O54" s="152"/>
      <c r="P54" s="152"/>
      <c r="Q54" s="152"/>
      <c r="R54" s="152"/>
      <c r="T54" s="152"/>
      <c r="U54" s="152"/>
      <c r="V54" s="152"/>
      <c r="W54" s="152"/>
      <c r="X54" s="152"/>
      <c r="Y54" s="152"/>
      <c r="Z54" s="152"/>
      <c r="AA54" s="152"/>
      <c r="AB54" s="152"/>
      <c r="AC54" s="152"/>
      <c r="AD54" s="152"/>
      <c r="AE54" s="152"/>
      <c r="AF54" s="152"/>
      <c r="AG54" s="152"/>
      <c r="AH54" s="152"/>
      <c r="AI54" s="152"/>
      <c r="AJ54" s="152"/>
      <c r="AL54" s="152"/>
      <c r="AM54" s="152"/>
      <c r="AN54" s="152"/>
      <c r="AO54" s="152"/>
      <c r="AP54" s="152"/>
      <c r="AQ54" s="152"/>
      <c r="AR54" s="152"/>
      <c r="AS54" s="152"/>
      <c r="AT54" s="152"/>
      <c r="AU54" s="152"/>
      <c r="AV54" s="152"/>
      <c r="AW54" s="152"/>
      <c r="AX54" s="152"/>
      <c r="AY54" s="152"/>
      <c r="AZ54" s="152"/>
      <c r="BA54" s="152"/>
      <c r="BB54" s="165"/>
      <c r="BD54" s="165"/>
      <c r="BE54" s="167"/>
      <c r="BF54" s="167"/>
      <c r="BG54" s="167"/>
      <c r="BH54" s="167"/>
      <c r="BI54" s="167"/>
      <c r="BJ54" s="173"/>
      <c r="BK54" s="169"/>
      <c r="BL54" s="169"/>
      <c r="BM54" s="169"/>
      <c r="BN54" s="169"/>
      <c r="BO54" s="169"/>
      <c r="BP54" s="152"/>
      <c r="BQ54" s="152"/>
      <c r="BR54" s="152"/>
      <c r="BS54" s="152"/>
      <c r="BT54" s="165"/>
      <c r="BV54" s="165"/>
      <c r="BW54" s="152"/>
      <c r="BX54" s="152"/>
      <c r="BY54" s="152"/>
      <c r="BZ54" s="172"/>
      <c r="CA54" s="172"/>
      <c r="CB54" s="172"/>
      <c r="CC54" s="172"/>
      <c r="CD54" s="172"/>
      <c r="CE54" s="172"/>
      <c r="CF54" s="172"/>
      <c r="CG54" s="172"/>
      <c r="CH54" s="172"/>
      <c r="CI54" s="174" t="s">
        <v>870</v>
      </c>
      <c r="CJ54" s="175">
        <v>0.4</v>
      </c>
      <c r="CK54" s="175">
        <f>100%-CJ54-10%</f>
        <v>0.5</v>
      </c>
      <c r="CL54" s="175">
        <v>0.1</v>
      </c>
      <c r="CM54" s="172"/>
      <c r="CN54" s="172"/>
      <c r="CO54" s="152"/>
    </row>
    <row r="55" spans="2:93" ht="14.25" customHeight="1">
      <c r="B55" s="165"/>
      <c r="C55" s="152"/>
      <c r="D55" s="152"/>
      <c r="E55" s="152"/>
      <c r="F55" s="152"/>
      <c r="G55" s="152"/>
      <c r="H55" s="152"/>
      <c r="I55" s="152"/>
      <c r="J55" s="152"/>
      <c r="K55" s="152"/>
      <c r="L55" s="152"/>
      <c r="M55" s="152"/>
      <c r="N55" s="152"/>
      <c r="O55" s="152"/>
      <c r="P55" s="152"/>
      <c r="Q55" s="152"/>
      <c r="R55" s="152"/>
      <c r="T55" s="152"/>
      <c r="U55" s="152"/>
      <c r="V55" s="152"/>
      <c r="W55" s="152"/>
      <c r="X55" s="152"/>
      <c r="Y55" s="152"/>
      <c r="Z55" s="152"/>
      <c r="AA55" s="152"/>
      <c r="AB55" s="152"/>
      <c r="AC55" s="152"/>
      <c r="AD55" s="152"/>
      <c r="AE55" s="152"/>
      <c r="AF55" s="152"/>
      <c r="AG55" s="152"/>
      <c r="AH55" s="152"/>
      <c r="AI55" s="152"/>
      <c r="AJ55" s="152"/>
      <c r="AL55" s="152"/>
      <c r="AM55" s="152"/>
      <c r="AN55" s="152"/>
      <c r="AO55" s="152"/>
      <c r="AP55" s="152"/>
      <c r="AQ55" s="152"/>
      <c r="AR55" s="152"/>
      <c r="AS55" s="152"/>
      <c r="AT55" s="152"/>
      <c r="AU55" s="152"/>
      <c r="AV55" s="152"/>
      <c r="AW55" s="152"/>
      <c r="AX55" s="152"/>
      <c r="AY55" s="152"/>
      <c r="AZ55" s="152"/>
      <c r="BA55" s="152"/>
      <c r="BB55" s="165"/>
      <c r="BD55" s="165"/>
      <c r="BE55" s="167"/>
      <c r="BF55" s="167"/>
      <c r="BG55" s="167"/>
      <c r="BH55" s="167"/>
      <c r="BI55" s="167"/>
      <c r="BJ55" s="173"/>
      <c r="BK55" s="169" t="s">
        <v>1080</v>
      </c>
      <c r="BL55" s="169"/>
      <c r="BM55" s="169"/>
      <c r="BN55" s="169"/>
      <c r="BO55" s="169"/>
      <c r="BP55" s="152"/>
      <c r="BQ55" s="152"/>
      <c r="BR55" s="152"/>
      <c r="BS55" s="152"/>
      <c r="BT55" s="165"/>
      <c r="BV55" s="165"/>
      <c r="BW55" s="152"/>
      <c r="BX55" s="152"/>
      <c r="BY55" s="152"/>
      <c r="BZ55" s="172"/>
      <c r="CA55" s="172"/>
      <c r="CB55" s="172"/>
      <c r="CC55" s="172"/>
      <c r="CD55" s="172"/>
      <c r="CE55" s="172"/>
      <c r="CF55" s="172"/>
      <c r="CG55" s="172"/>
      <c r="CH55" s="172"/>
      <c r="CI55" s="174"/>
      <c r="CJ55" s="172"/>
      <c r="CK55" s="172"/>
      <c r="CL55" s="172"/>
      <c r="CM55" s="172"/>
      <c r="CN55" s="172"/>
      <c r="CO55" s="152"/>
    </row>
    <row r="56" spans="2:93" ht="14.25" customHeight="1">
      <c r="B56" s="165"/>
      <c r="C56" s="152"/>
      <c r="D56" s="152"/>
      <c r="E56" s="152"/>
      <c r="F56" s="152"/>
      <c r="G56" s="152"/>
      <c r="H56" s="152"/>
      <c r="I56" s="152"/>
      <c r="J56" s="152"/>
      <c r="K56" s="152"/>
      <c r="L56" s="152"/>
      <c r="M56" s="152"/>
      <c r="N56" s="152"/>
      <c r="O56" s="152"/>
      <c r="P56" s="152"/>
      <c r="Q56" s="152"/>
      <c r="R56" s="152"/>
      <c r="T56" s="152"/>
      <c r="U56" s="152"/>
      <c r="V56" s="152"/>
      <c r="W56" s="152"/>
      <c r="X56" s="152"/>
      <c r="Y56" s="152"/>
      <c r="Z56" s="167"/>
      <c r="AA56" s="170" t="s">
        <v>1048</v>
      </c>
      <c r="AB56" s="152"/>
      <c r="AC56" s="152"/>
      <c r="AD56" s="152"/>
      <c r="AE56" s="152"/>
      <c r="AF56" s="152"/>
      <c r="AG56" s="152"/>
      <c r="AH56" s="152"/>
      <c r="AI56" s="152"/>
      <c r="AJ56" s="152"/>
      <c r="AL56" s="152"/>
      <c r="AM56" s="152"/>
      <c r="AN56" s="152"/>
      <c r="AO56" s="152"/>
      <c r="AP56" s="152"/>
      <c r="AQ56" s="152"/>
      <c r="AR56" s="152"/>
      <c r="AS56" s="152"/>
      <c r="AT56" s="152"/>
      <c r="AU56" s="152"/>
      <c r="AV56" s="152"/>
      <c r="AW56" s="152"/>
      <c r="AX56" s="152"/>
      <c r="AY56" s="152"/>
      <c r="AZ56" s="152"/>
      <c r="BA56" s="152"/>
      <c r="BB56" s="165"/>
      <c r="BD56" s="165"/>
      <c r="BE56" s="167"/>
      <c r="BF56" s="167"/>
      <c r="BG56" s="167"/>
      <c r="BH56" s="167"/>
      <c r="BI56" s="167"/>
      <c r="BJ56" s="173" t="s">
        <v>1081</v>
      </c>
      <c r="BK56" s="169">
        <v>0.8</v>
      </c>
      <c r="BL56" s="169"/>
      <c r="BM56" s="169"/>
      <c r="BN56" s="169"/>
      <c r="BO56" s="169"/>
      <c r="BP56" s="152"/>
      <c r="BQ56" s="152"/>
      <c r="BR56" s="152"/>
      <c r="BS56" s="152"/>
      <c r="BT56" s="165"/>
      <c r="BV56" s="165"/>
      <c r="BW56" s="152"/>
      <c r="BX56" s="152"/>
      <c r="BY56" s="152"/>
      <c r="BZ56" s="172"/>
      <c r="CA56" s="172"/>
      <c r="CB56" s="172"/>
      <c r="CC56" s="172"/>
      <c r="CD56" s="172"/>
      <c r="CE56" s="172"/>
      <c r="CF56" s="172"/>
      <c r="CG56" s="172"/>
      <c r="CH56" s="172"/>
      <c r="CI56" s="172"/>
      <c r="CJ56" s="172"/>
      <c r="CK56" s="172"/>
      <c r="CL56" s="172"/>
      <c r="CM56" s="172"/>
      <c r="CN56" s="172"/>
      <c r="CO56" s="152"/>
    </row>
    <row r="57" spans="2:93" ht="14.25" customHeight="1">
      <c r="B57" s="165"/>
      <c r="C57" s="152"/>
      <c r="D57" s="152"/>
      <c r="E57" s="152"/>
      <c r="F57" s="152"/>
      <c r="G57" s="152"/>
      <c r="H57" s="152"/>
      <c r="I57" s="152"/>
      <c r="J57" s="152"/>
      <c r="K57" s="152"/>
      <c r="L57" s="152"/>
      <c r="M57" s="152"/>
      <c r="N57" s="152"/>
      <c r="O57" s="152"/>
      <c r="P57" s="152"/>
      <c r="Q57" s="152"/>
      <c r="R57" s="152"/>
      <c r="T57" s="152"/>
      <c r="U57" s="152"/>
      <c r="V57" s="152"/>
      <c r="W57" s="152"/>
      <c r="X57" s="152"/>
      <c r="Y57" s="152"/>
      <c r="Z57" s="173" t="s">
        <v>1082</v>
      </c>
      <c r="AA57" s="167">
        <v>7000</v>
      </c>
      <c r="AB57" s="152"/>
      <c r="AC57" s="152"/>
      <c r="AD57" s="152"/>
      <c r="AE57" s="152"/>
      <c r="AF57" s="152"/>
      <c r="AG57" s="152"/>
      <c r="AH57" s="152"/>
      <c r="AI57" s="152"/>
      <c r="AJ57" s="152"/>
      <c r="AL57" s="152"/>
      <c r="AM57" s="152"/>
      <c r="AN57" s="152"/>
      <c r="AO57" s="152"/>
      <c r="AP57" s="152"/>
      <c r="AQ57" s="152"/>
      <c r="AR57" s="152"/>
      <c r="AS57" s="152"/>
      <c r="AT57" s="152"/>
      <c r="AU57" s="152"/>
      <c r="AV57" s="152"/>
      <c r="AW57" s="152"/>
      <c r="AX57" s="152"/>
      <c r="AY57" s="152"/>
      <c r="AZ57" s="152"/>
      <c r="BA57" s="152"/>
      <c r="BB57" s="165"/>
      <c r="BD57" s="165"/>
      <c r="BE57" s="167"/>
      <c r="BF57" s="167"/>
      <c r="BG57" s="167"/>
      <c r="BH57" s="167"/>
      <c r="BI57" s="167"/>
      <c r="BJ57" s="173" t="s">
        <v>1083</v>
      </c>
      <c r="BK57" s="169">
        <v>0.2</v>
      </c>
      <c r="BL57" s="169"/>
      <c r="BM57" s="169"/>
      <c r="BN57" s="169"/>
      <c r="BO57" s="169"/>
      <c r="BP57" s="152"/>
      <c r="BQ57" s="152"/>
      <c r="BR57" s="152"/>
      <c r="BS57" s="152"/>
      <c r="BT57" s="165"/>
      <c r="BV57" s="165"/>
      <c r="BW57" s="152"/>
      <c r="BX57" s="152"/>
      <c r="BY57" s="152"/>
      <c r="BZ57" s="172"/>
      <c r="CA57" s="172"/>
      <c r="CB57" s="172"/>
      <c r="CC57" s="172"/>
      <c r="CD57" s="172"/>
      <c r="CE57" s="172"/>
      <c r="CF57" s="172"/>
      <c r="CG57" s="172"/>
      <c r="CH57" s="172"/>
      <c r="CI57" s="172"/>
      <c r="CJ57" s="172"/>
      <c r="CK57" s="172"/>
      <c r="CL57" s="172" t="s">
        <v>873</v>
      </c>
      <c r="CM57" s="172"/>
      <c r="CN57" s="172"/>
      <c r="CO57" s="152"/>
    </row>
    <row r="58" spans="2:93" ht="14.25" customHeight="1">
      <c r="B58" s="165"/>
      <c r="C58" s="152"/>
      <c r="D58" s="152"/>
      <c r="E58" s="152"/>
      <c r="F58" s="152"/>
      <c r="G58" s="152"/>
      <c r="H58" s="152"/>
      <c r="I58" s="152"/>
      <c r="J58" s="152"/>
      <c r="K58" s="152"/>
      <c r="L58" s="152"/>
      <c r="M58" s="152"/>
      <c r="N58" s="152"/>
      <c r="O58" s="152"/>
      <c r="P58" s="152"/>
      <c r="Q58" s="152"/>
      <c r="R58" s="152"/>
      <c r="T58" s="152"/>
      <c r="U58" s="152"/>
      <c r="V58" s="152"/>
      <c r="W58" s="152"/>
      <c r="X58" s="152"/>
      <c r="Y58" s="152"/>
      <c r="Z58" s="173" t="s">
        <v>1084</v>
      </c>
      <c r="AA58" s="167">
        <v>15000</v>
      </c>
      <c r="AB58" s="152"/>
      <c r="AC58" s="152"/>
      <c r="AD58" s="152"/>
      <c r="AE58" s="152"/>
      <c r="AF58" s="152"/>
      <c r="AG58" s="152"/>
      <c r="AH58" s="152"/>
      <c r="AI58" s="152"/>
      <c r="AJ58" s="152"/>
      <c r="AL58" s="152"/>
      <c r="AM58" s="152"/>
      <c r="AN58" s="152"/>
      <c r="AO58" s="152"/>
      <c r="AP58" s="152"/>
      <c r="AQ58" s="152"/>
      <c r="AR58" s="152"/>
      <c r="AS58" s="152"/>
      <c r="AT58" s="152"/>
      <c r="AU58" s="152"/>
      <c r="AV58" s="152"/>
      <c r="AW58" s="152"/>
      <c r="AX58" s="152"/>
      <c r="AY58" s="152"/>
      <c r="AZ58" s="152"/>
      <c r="BA58" s="152"/>
      <c r="BB58" s="165"/>
      <c r="BD58" s="165"/>
      <c r="BE58" s="167"/>
      <c r="BF58" s="167"/>
      <c r="BG58" s="167"/>
      <c r="BH58" s="167"/>
      <c r="BI58" s="167"/>
      <c r="BJ58" s="173"/>
      <c r="BK58" s="169"/>
      <c r="BL58" s="169"/>
      <c r="BM58" s="169"/>
      <c r="BN58" s="169"/>
      <c r="BO58" s="169"/>
      <c r="BP58" s="152"/>
      <c r="BQ58" s="152"/>
      <c r="BR58" s="152"/>
      <c r="BS58" s="152"/>
      <c r="BT58" s="165"/>
      <c r="BV58" s="165"/>
      <c r="BW58" s="152"/>
      <c r="BX58" s="152"/>
      <c r="BY58" s="152"/>
      <c r="BZ58" s="172"/>
      <c r="CA58" s="172"/>
      <c r="CB58" s="172"/>
      <c r="CC58" s="172"/>
      <c r="CD58" s="172"/>
      <c r="CE58" s="172"/>
      <c r="CF58" s="172"/>
      <c r="CG58" s="172"/>
      <c r="CH58" s="172"/>
      <c r="CI58" s="174" t="s">
        <v>872</v>
      </c>
      <c r="CJ58" s="172"/>
      <c r="CK58" s="172"/>
      <c r="CL58" s="172"/>
      <c r="CM58" s="172"/>
      <c r="CN58" s="172"/>
      <c r="CO58" s="152"/>
    </row>
    <row r="59" spans="2:93" ht="14.25" customHeight="1">
      <c r="B59" s="165"/>
      <c r="C59" s="152"/>
      <c r="D59" s="152"/>
      <c r="E59" s="152"/>
      <c r="F59" s="152"/>
      <c r="G59" s="152"/>
      <c r="H59" s="152"/>
      <c r="I59" s="152"/>
      <c r="J59" s="152"/>
      <c r="K59" s="152"/>
      <c r="L59" s="152"/>
      <c r="M59" s="152"/>
      <c r="N59" s="152"/>
      <c r="O59" s="152"/>
      <c r="P59" s="152"/>
      <c r="Q59" s="152"/>
      <c r="R59" s="152"/>
      <c r="T59" s="152"/>
      <c r="U59" s="152"/>
      <c r="V59" s="152"/>
      <c r="W59" s="152"/>
      <c r="X59" s="152"/>
      <c r="Y59" s="152"/>
      <c r="Z59" s="152"/>
      <c r="AA59" s="152"/>
      <c r="AB59" s="152"/>
      <c r="AC59" s="152"/>
      <c r="AD59" s="152"/>
      <c r="AE59" s="152"/>
      <c r="AF59" s="152"/>
      <c r="AG59" s="152"/>
      <c r="AH59" s="152"/>
      <c r="AI59" s="152"/>
      <c r="AJ59" s="152"/>
      <c r="AL59" s="152"/>
      <c r="AM59" s="152"/>
      <c r="AN59" s="152"/>
      <c r="AO59" s="152"/>
      <c r="AP59" s="152"/>
      <c r="AQ59" s="152"/>
      <c r="AR59" s="152"/>
      <c r="AS59" s="152"/>
      <c r="AT59" s="152"/>
      <c r="AU59" s="152"/>
      <c r="AV59" s="152"/>
      <c r="AW59" s="152"/>
      <c r="AX59" s="152"/>
      <c r="AY59" s="152"/>
      <c r="AZ59" s="152"/>
      <c r="BA59" s="152"/>
      <c r="BB59" s="165"/>
      <c r="BD59" s="165"/>
      <c r="BE59" s="167"/>
      <c r="BF59" s="167"/>
      <c r="BG59" s="167"/>
      <c r="BH59" s="167"/>
      <c r="BI59" s="167"/>
      <c r="BJ59" s="173"/>
      <c r="BK59" s="169"/>
      <c r="BL59" s="169"/>
      <c r="BM59" s="169"/>
      <c r="BN59" s="169"/>
      <c r="BO59" s="169"/>
      <c r="BP59" s="152"/>
      <c r="BQ59" s="152"/>
      <c r="BR59" s="152"/>
      <c r="BS59" s="152"/>
      <c r="BT59" s="165"/>
      <c r="BV59" s="165"/>
      <c r="BW59" s="152"/>
      <c r="BX59" s="152"/>
      <c r="BY59" s="152"/>
      <c r="BZ59" s="172"/>
      <c r="CA59" s="172"/>
      <c r="CB59" s="172"/>
      <c r="CC59" s="172"/>
      <c r="CD59" s="172"/>
      <c r="CE59" s="172"/>
      <c r="CF59" s="172"/>
      <c r="CG59" s="172"/>
      <c r="CH59" s="172"/>
      <c r="CI59" s="174"/>
      <c r="CJ59" s="172" t="s">
        <v>854</v>
      </c>
      <c r="CK59" s="172" t="s">
        <v>855</v>
      </c>
      <c r="CL59" s="172" t="s">
        <v>856</v>
      </c>
      <c r="CM59" s="172"/>
      <c r="CN59" s="172"/>
      <c r="CO59" s="152"/>
    </row>
    <row r="60" spans="2:93" ht="14.25" customHeight="1">
      <c r="B60" s="165"/>
      <c r="C60" s="152"/>
      <c r="D60" s="152"/>
      <c r="E60" s="152"/>
      <c r="F60" s="152"/>
      <c r="G60" s="152"/>
      <c r="H60" s="152"/>
      <c r="I60" s="152"/>
      <c r="J60" s="152"/>
      <c r="K60" s="152"/>
      <c r="L60" s="152"/>
      <c r="M60" s="152"/>
      <c r="N60" s="152"/>
      <c r="O60" s="152"/>
      <c r="P60" s="152"/>
      <c r="Q60" s="152"/>
      <c r="R60" s="152"/>
      <c r="T60" s="152"/>
      <c r="U60" s="152"/>
      <c r="V60" s="152"/>
      <c r="W60" s="152"/>
      <c r="X60" s="152"/>
      <c r="Y60" s="152"/>
      <c r="Z60" s="152"/>
      <c r="AA60" s="152"/>
      <c r="AB60" s="152"/>
      <c r="AC60" s="152"/>
      <c r="AD60" s="152"/>
      <c r="AE60" s="152"/>
      <c r="AF60" s="152"/>
      <c r="AG60" s="152"/>
      <c r="AH60" s="152"/>
      <c r="AI60" s="152"/>
      <c r="AJ60" s="152"/>
      <c r="AL60" s="152"/>
      <c r="AM60" s="152"/>
      <c r="AN60" s="152"/>
      <c r="AO60" s="152"/>
      <c r="AP60" s="152"/>
      <c r="AQ60" s="152"/>
      <c r="AR60" s="152"/>
      <c r="AS60" s="152"/>
      <c r="AT60" s="152"/>
      <c r="AU60" s="152"/>
      <c r="AV60" s="152"/>
      <c r="AW60" s="152"/>
      <c r="AX60" s="152"/>
      <c r="AY60" s="152"/>
      <c r="AZ60" s="152"/>
      <c r="BA60" s="152"/>
      <c r="BB60" s="165"/>
      <c r="BD60" s="165"/>
      <c r="BE60" s="167"/>
      <c r="BF60" s="167"/>
      <c r="BG60" s="167"/>
      <c r="BH60" s="167"/>
      <c r="BI60" s="167"/>
      <c r="BJ60" s="173"/>
      <c r="BK60" s="169"/>
      <c r="BL60" s="169"/>
      <c r="BM60" s="169"/>
      <c r="BN60" s="169"/>
      <c r="BO60" s="169"/>
      <c r="BP60" s="152"/>
      <c r="BQ60" s="152"/>
      <c r="BR60" s="152"/>
      <c r="BS60" s="152"/>
      <c r="BT60" s="165"/>
      <c r="BV60" s="165"/>
      <c r="BW60" s="152"/>
      <c r="BX60" s="152"/>
      <c r="BY60" s="152"/>
      <c r="BZ60" s="172"/>
      <c r="CA60" s="172"/>
      <c r="CB60" s="172"/>
      <c r="CC60" s="172"/>
      <c r="CD60" s="172"/>
      <c r="CE60" s="172"/>
      <c r="CF60" s="172"/>
      <c r="CG60" s="172"/>
      <c r="CH60" s="172"/>
      <c r="CI60" s="174" t="s">
        <v>1085</v>
      </c>
      <c r="CJ60" s="175">
        <v>0.66</v>
      </c>
      <c r="CK60" s="175">
        <f t="shared" ref="CK60:CK67" si="4">100%-CJ60-10%</f>
        <v>0.23999999999999996</v>
      </c>
      <c r="CL60" s="175">
        <v>0.1</v>
      </c>
      <c r="CM60" s="172"/>
      <c r="CN60" s="172"/>
      <c r="CO60" s="152"/>
    </row>
    <row r="61" spans="2:93" ht="14.25" customHeight="1">
      <c r="B61" s="165"/>
      <c r="C61" s="152"/>
      <c r="D61" s="152"/>
      <c r="E61" s="152"/>
      <c r="F61" s="152"/>
      <c r="G61" s="152"/>
      <c r="H61" s="152"/>
      <c r="I61" s="152"/>
      <c r="J61" s="152"/>
      <c r="K61" s="152"/>
      <c r="L61" s="152"/>
      <c r="M61" s="152"/>
      <c r="N61" s="152"/>
      <c r="O61" s="152"/>
      <c r="P61" s="152"/>
      <c r="Q61" s="152"/>
      <c r="R61" s="152"/>
      <c r="T61" s="152"/>
      <c r="U61" s="152"/>
      <c r="V61" s="152"/>
      <c r="W61" s="152"/>
      <c r="X61" s="152"/>
      <c r="Y61" s="152"/>
      <c r="Z61" s="152"/>
      <c r="AA61" s="152"/>
      <c r="AB61" s="152"/>
      <c r="AC61" s="152"/>
      <c r="AD61" s="152"/>
      <c r="AE61" s="152"/>
      <c r="AF61" s="152"/>
      <c r="AG61" s="152"/>
      <c r="AH61" s="152"/>
      <c r="AI61" s="152"/>
      <c r="AJ61" s="152"/>
      <c r="AL61" s="152"/>
      <c r="AM61" s="152"/>
      <c r="AN61" s="152"/>
      <c r="AO61" s="152"/>
      <c r="AP61" s="152"/>
      <c r="AQ61" s="152"/>
      <c r="AR61" s="152"/>
      <c r="AS61" s="152"/>
      <c r="AT61" s="152"/>
      <c r="AU61" s="152"/>
      <c r="AV61" s="152"/>
      <c r="AW61" s="152"/>
      <c r="AX61" s="152"/>
      <c r="AY61" s="152"/>
      <c r="AZ61" s="152"/>
      <c r="BA61" s="152"/>
      <c r="BB61" s="165"/>
      <c r="BD61" s="165"/>
      <c r="BE61" s="167"/>
      <c r="BF61" s="167"/>
      <c r="BG61" s="167"/>
      <c r="BH61" s="167"/>
      <c r="BI61" s="167"/>
      <c r="BJ61" s="173"/>
      <c r="BK61" s="169"/>
      <c r="BL61" s="169"/>
      <c r="BM61" s="169"/>
      <c r="BN61" s="169"/>
      <c r="BO61" s="169"/>
      <c r="BP61" s="152"/>
      <c r="BQ61" s="152"/>
      <c r="BR61" s="152"/>
      <c r="BS61" s="152"/>
      <c r="BT61" s="165"/>
      <c r="BV61" s="165"/>
      <c r="BW61" s="152"/>
      <c r="BX61" s="152"/>
      <c r="BY61" s="152"/>
      <c r="BZ61" s="172"/>
      <c r="CA61" s="172"/>
      <c r="CB61" s="172"/>
      <c r="CC61" s="172"/>
      <c r="CD61" s="172"/>
      <c r="CE61" s="172"/>
      <c r="CF61" s="172"/>
      <c r="CG61" s="172"/>
      <c r="CH61" s="172"/>
      <c r="CI61" s="174" t="s">
        <v>1086</v>
      </c>
      <c r="CJ61" s="175">
        <v>0.84</v>
      </c>
      <c r="CK61" s="175">
        <f t="shared" si="4"/>
        <v>6.0000000000000026E-2</v>
      </c>
      <c r="CL61" s="175">
        <v>0.1</v>
      </c>
      <c r="CM61" s="172"/>
      <c r="CN61" s="172"/>
      <c r="CO61" s="152"/>
    </row>
    <row r="62" spans="2:93" ht="14.25" customHeight="1">
      <c r="B62" s="165"/>
      <c r="C62" s="152"/>
      <c r="D62" s="152"/>
      <c r="E62" s="152"/>
      <c r="F62" s="152"/>
      <c r="G62" s="152"/>
      <c r="H62" s="152"/>
      <c r="I62" s="152"/>
      <c r="J62" s="152"/>
      <c r="K62" s="152"/>
      <c r="L62" s="152"/>
      <c r="M62" s="152"/>
      <c r="N62" s="152"/>
      <c r="O62" s="152"/>
      <c r="P62" s="152"/>
      <c r="Q62" s="152"/>
      <c r="R62" s="152"/>
      <c r="T62" s="152"/>
      <c r="U62" s="152"/>
      <c r="V62" s="152"/>
      <c r="W62" s="152"/>
      <c r="X62" s="152"/>
      <c r="Y62" s="152"/>
      <c r="Z62" s="152"/>
      <c r="AA62" s="152"/>
      <c r="AB62" s="152"/>
      <c r="AC62" s="152"/>
      <c r="AD62" s="152"/>
      <c r="AE62" s="152"/>
      <c r="AF62" s="152"/>
      <c r="AG62" s="152"/>
      <c r="AH62" s="152"/>
      <c r="AI62" s="152"/>
      <c r="AJ62" s="152"/>
      <c r="AL62" s="152"/>
      <c r="AM62" s="152"/>
      <c r="AN62" s="152"/>
      <c r="AO62" s="152"/>
      <c r="AP62" s="152"/>
      <c r="AQ62" s="152"/>
      <c r="AR62" s="152"/>
      <c r="AS62" s="152"/>
      <c r="AT62" s="152"/>
      <c r="AU62" s="152"/>
      <c r="AV62" s="152"/>
      <c r="AW62" s="152"/>
      <c r="AX62" s="152"/>
      <c r="AY62" s="152"/>
      <c r="AZ62" s="152"/>
      <c r="BA62" s="152"/>
      <c r="BB62" s="165"/>
      <c r="BD62" s="165"/>
      <c r="BE62" s="152"/>
      <c r="BF62" s="152"/>
      <c r="BG62" s="152"/>
      <c r="BH62" s="152"/>
      <c r="BI62" s="152"/>
      <c r="BJ62" s="152"/>
      <c r="BK62" s="152"/>
      <c r="BL62" s="152"/>
      <c r="BM62" s="152"/>
      <c r="BN62" s="152"/>
      <c r="BO62" s="152"/>
      <c r="BP62" s="152"/>
      <c r="BQ62" s="152"/>
      <c r="BR62" s="152"/>
      <c r="BS62" s="152"/>
      <c r="BT62" s="165"/>
      <c r="BV62" s="165"/>
      <c r="BW62" s="152"/>
      <c r="BX62" s="152"/>
      <c r="BY62" s="152"/>
      <c r="BZ62" s="172"/>
      <c r="CA62" s="172"/>
      <c r="CB62" s="172"/>
      <c r="CC62" s="172"/>
      <c r="CD62" s="172"/>
      <c r="CE62" s="172"/>
      <c r="CF62" s="172"/>
      <c r="CG62" s="172"/>
      <c r="CH62" s="172"/>
      <c r="CI62" s="174" t="s">
        <v>1087</v>
      </c>
      <c r="CJ62" s="175">
        <v>0.75</v>
      </c>
      <c r="CK62" s="175">
        <f t="shared" si="4"/>
        <v>0.15</v>
      </c>
      <c r="CL62" s="175">
        <v>0.1</v>
      </c>
      <c r="CM62" s="172"/>
      <c r="CN62" s="172"/>
      <c r="CO62" s="152"/>
    </row>
    <row r="63" spans="2:93" ht="14.25" customHeight="1">
      <c r="B63" s="165"/>
      <c r="C63" s="152"/>
      <c r="D63" s="152"/>
      <c r="E63" s="152"/>
      <c r="F63" s="152"/>
      <c r="G63" s="152"/>
      <c r="H63" s="152"/>
      <c r="I63" s="152"/>
      <c r="J63" s="152"/>
      <c r="K63" s="152"/>
      <c r="L63" s="152"/>
      <c r="M63" s="152"/>
      <c r="N63" s="152"/>
      <c r="O63" s="152"/>
      <c r="P63" s="152"/>
      <c r="Q63" s="152"/>
      <c r="R63" s="152"/>
      <c r="T63" s="152"/>
      <c r="U63" s="152"/>
      <c r="V63" s="152"/>
      <c r="W63" s="152"/>
      <c r="X63" s="152"/>
      <c r="Y63" s="152"/>
      <c r="Z63" s="152"/>
      <c r="AA63" s="152"/>
      <c r="AB63" s="152"/>
      <c r="AC63" s="152"/>
      <c r="AD63" s="152"/>
      <c r="AE63" s="152"/>
      <c r="AF63" s="152"/>
      <c r="AG63" s="152"/>
      <c r="AH63" s="152"/>
      <c r="AI63" s="152"/>
      <c r="AJ63" s="152"/>
      <c r="AL63" s="152"/>
      <c r="AM63" s="152"/>
      <c r="AN63" s="152"/>
      <c r="AO63" s="152"/>
      <c r="AP63" s="152"/>
      <c r="AQ63" s="152"/>
      <c r="AR63" s="152"/>
      <c r="AS63" s="152"/>
      <c r="AT63" s="152"/>
      <c r="AU63" s="152"/>
      <c r="AV63" s="152"/>
      <c r="AW63" s="152"/>
      <c r="AX63" s="152"/>
      <c r="AY63" s="152"/>
      <c r="AZ63" s="152"/>
      <c r="BA63" s="152"/>
      <c r="BB63" s="165"/>
      <c r="BD63" s="165"/>
      <c r="BE63" s="152"/>
      <c r="BF63" s="152"/>
      <c r="BG63" s="152"/>
      <c r="BH63" s="152"/>
      <c r="BI63" s="152"/>
      <c r="BJ63" s="152"/>
      <c r="BK63" s="152"/>
      <c r="BL63" s="152"/>
      <c r="BM63" s="152"/>
      <c r="BN63" s="152"/>
      <c r="BO63" s="152"/>
      <c r="BP63" s="152"/>
      <c r="BQ63" s="152"/>
      <c r="BR63" s="152"/>
      <c r="BS63" s="152"/>
      <c r="BT63" s="165"/>
      <c r="BV63" s="165"/>
      <c r="BW63" s="152"/>
      <c r="BX63" s="152"/>
      <c r="BY63" s="152"/>
      <c r="BZ63" s="172"/>
      <c r="CA63" s="172"/>
      <c r="CB63" s="172"/>
      <c r="CC63" s="172"/>
      <c r="CD63" s="172"/>
      <c r="CE63" s="172"/>
      <c r="CF63" s="172"/>
      <c r="CG63" s="172"/>
      <c r="CH63" s="172"/>
      <c r="CI63" s="174" t="s">
        <v>1088</v>
      </c>
      <c r="CJ63" s="175">
        <v>0.54</v>
      </c>
      <c r="CK63" s="175">
        <f t="shared" si="4"/>
        <v>0.36</v>
      </c>
      <c r="CL63" s="175">
        <v>0.1</v>
      </c>
      <c r="CM63" s="172"/>
      <c r="CN63" s="172"/>
      <c r="CO63" s="152"/>
    </row>
    <row r="64" spans="2:93" ht="14.25" customHeight="1">
      <c r="B64" s="165"/>
      <c r="C64" s="152"/>
      <c r="D64" s="152"/>
      <c r="E64" s="152"/>
      <c r="F64" s="152"/>
      <c r="G64" s="152"/>
      <c r="H64" s="152"/>
      <c r="I64" s="152"/>
      <c r="J64" s="152"/>
      <c r="K64" s="152"/>
      <c r="L64" s="152"/>
      <c r="M64" s="152"/>
      <c r="N64" s="152"/>
      <c r="O64" s="152"/>
      <c r="P64" s="152"/>
      <c r="Q64" s="152"/>
      <c r="R64" s="152"/>
      <c r="T64" s="152"/>
      <c r="U64" s="152"/>
      <c r="V64" s="152"/>
      <c r="W64" s="152"/>
      <c r="X64" s="152"/>
      <c r="Y64" s="152"/>
      <c r="Z64" s="152"/>
      <c r="AA64" s="152"/>
      <c r="AB64" s="152"/>
      <c r="AC64" s="152"/>
      <c r="AD64" s="152"/>
      <c r="AE64" s="152"/>
      <c r="AF64" s="152"/>
      <c r="AG64" s="152"/>
      <c r="AH64" s="152"/>
      <c r="AI64" s="152"/>
      <c r="AJ64" s="152"/>
      <c r="AL64" s="152"/>
      <c r="AM64" s="152"/>
      <c r="AN64" s="152"/>
      <c r="AO64" s="152"/>
      <c r="AP64" s="152"/>
      <c r="AQ64" s="152"/>
      <c r="AR64" s="152"/>
      <c r="AS64" s="152"/>
      <c r="AT64" s="152"/>
      <c r="AU64" s="152"/>
      <c r="AV64" s="152"/>
      <c r="AW64" s="152"/>
      <c r="AX64" s="152"/>
      <c r="AY64" s="152"/>
      <c r="AZ64" s="152"/>
      <c r="BA64" s="152"/>
      <c r="BB64" s="165"/>
      <c r="BD64" s="165"/>
      <c r="BE64" s="152"/>
      <c r="BF64" s="152"/>
      <c r="BG64" s="152"/>
      <c r="BH64" s="152"/>
      <c r="BI64" s="152"/>
      <c r="BJ64" s="152"/>
      <c r="BK64" s="152"/>
      <c r="BL64" s="152"/>
      <c r="BM64" s="152"/>
      <c r="BN64" s="152"/>
      <c r="BO64" s="152"/>
      <c r="BP64" s="152"/>
      <c r="BQ64" s="152"/>
      <c r="BR64" s="152"/>
      <c r="BS64" s="152"/>
      <c r="BT64" s="165"/>
      <c r="BV64" s="165"/>
      <c r="BW64" s="152"/>
      <c r="BX64" s="152"/>
      <c r="BY64" s="152"/>
      <c r="BZ64" s="172"/>
      <c r="CA64" s="172"/>
      <c r="CB64" s="172"/>
      <c r="CC64" s="172"/>
      <c r="CD64" s="172"/>
      <c r="CE64" s="172"/>
      <c r="CF64" s="172"/>
      <c r="CG64" s="172"/>
      <c r="CH64" s="172"/>
      <c r="CI64" s="174" t="s">
        <v>1089</v>
      </c>
      <c r="CJ64" s="175">
        <v>0.62</v>
      </c>
      <c r="CK64" s="175">
        <f t="shared" si="4"/>
        <v>0.28000000000000003</v>
      </c>
      <c r="CL64" s="175">
        <v>0.1</v>
      </c>
      <c r="CM64" s="172"/>
      <c r="CN64" s="172"/>
      <c r="CO64" s="152"/>
    </row>
    <row r="65" spans="2:93" ht="14.25" customHeight="1">
      <c r="B65" s="165"/>
      <c r="C65" s="152"/>
      <c r="D65" s="152"/>
      <c r="E65" s="152"/>
      <c r="F65" s="152"/>
      <c r="G65" s="152"/>
      <c r="H65" s="152"/>
      <c r="I65" s="152"/>
      <c r="J65" s="152"/>
      <c r="K65" s="152"/>
      <c r="L65" s="152"/>
      <c r="M65" s="152"/>
      <c r="N65" s="152"/>
      <c r="O65" s="152"/>
      <c r="P65" s="152"/>
      <c r="Q65" s="152"/>
      <c r="R65" s="152"/>
      <c r="T65" s="152"/>
      <c r="U65" s="152"/>
      <c r="V65" s="152"/>
      <c r="W65" s="152"/>
      <c r="X65" s="152"/>
      <c r="Y65" s="152"/>
      <c r="Z65" s="152"/>
      <c r="AA65" s="152"/>
      <c r="AB65" s="152"/>
      <c r="AC65" s="152"/>
      <c r="AD65" s="152"/>
      <c r="AE65" s="152"/>
      <c r="AF65" s="152"/>
      <c r="AG65" s="152"/>
      <c r="AH65" s="152"/>
      <c r="AI65" s="152"/>
      <c r="AJ65" s="152"/>
      <c r="AL65" s="152"/>
      <c r="AM65" s="152"/>
      <c r="AN65" s="152"/>
      <c r="AO65" s="152"/>
      <c r="AP65" s="152"/>
      <c r="AQ65" s="152"/>
      <c r="AR65" s="152"/>
      <c r="AS65" s="152"/>
      <c r="AT65" s="152"/>
      <c r="AU65" s="152"/>
      <c r="AV65" s="152"/>
      <c r="AW65" s="152"/>
      <c r="AX65" s="152"/>
      <c r="AY65" s="152"/>
      <c r="AZ65" s="152"/>
      <c r="BA65" s="152"/>
      <c r="BB65" s="165"/>
      <c r="BD65" s="165"/>
      <c r="BE65" s="152"/>
      <c r="BF65" s="152"/>
      <c r="BG65" s="152"/>
      <c r="BH65" s="152"/>
      <c r="BI65" s="152"/>
      <c r="BJ65" s="152"/>
      <c r="BK65" s="152"/>
      <c r="BL65" s="152"/>
      <c r="BM65" s="152"/>
      <c r="BN65" s="152"/>
      <c r="BO65" s="152"/>
      <c r="BP65" s="152"/>
      <c r="BQ65" s="152"/>
      <c r="BR65" s="152"/>
      <c r="BS65" s="152"/>
      <c r="BT65" s="165"/>
      <c r="BV65" s="165"/>
      <c r="BW65" s="152"/>
      <c r="BX65" s="152"/>
      <c r="BY65" s="152"/>
      <c r="BZ65" s="172"/>
      <c r="CA65" s="172"/>
      <c r="CB65" s="172"/>
      <c r="CC65" s="172"/>
      <c r="CD65" s="172"/>
      <c r="CE65" s="172"/>
      <c r="CF65" s="172"/>
      <c r="CG65" s="172"/>
      <c r="CH65" s="172"/>
      <c r="CI65" s="174" t="s">
        <v>1090</v>
      </c>
      <c r="CJ65" s="175">
        <v>0.4</v>
      </c>
      <c r="CK65" s="175">
        <f t="shared" si="4"/>
        <v>0.5</v>
      </c>
      <c r="CL65" s="175">
        <v>0.1</v>
      </c>
      <c r="CM65" s="172"/>
      <c r="CN65" s="172"/>
      <c r="CO65" s="152"/>
    </row>
    <row r="66" spans="2:93" ht="14.25" customHeight="1">
      <c r="B66" s="165"/>
      <c r="C66" s="152"/>
      <c r="D66" s="152"/>
      <c r="E66" s="152"/>
      <c r="F66" s="152"/>
      <c r="G66" s="152"/>
      <c r="H66" s="152"/>
      <c r="I66" s="152"/>
      <c r="J66" s="152"/>
      <c r="K66" s="152"/>
      <c r="L66" s="152"/>
      <c r="M66" s="152"/>
      <c r="N66" s="152"/>
      <c r="O66" s="152"/>
      <c r="P66" s="152"/>
      <c r="Q66" s="152"/>
      <c r="R66" s="152"/>
      <c r="T66" s="152"/>
      <c r="U66" s="152"/>
      <c r="V66" s="152"/>
      <c r="W66" s="152"/>
      <c r="X66" s="152"/>
      <c r="Y66" s="152"/>
      <c r="Z66" s="152"/>
      <c r="AA66" s="152"/>
      <c r="AB66" s="152"/>
      <c r="AC66" s="152"/>
      <c r="AD66" s="152"/>
      <c r="AE66" s="152"/>
      <c r="AF66" s="152"/>
      <c r="AG66" s="152"/>
      <c r="AH66" s="152"/>
      <c r="AI66" s="152"/>
      <c r="AJ66" s="152"/>
      <c r="AL66" s="165"/>
      <c r="AM66" s="165"/>
      <c r="AN66" s="165"/>
      <c r="AO66" s="165"/>
      <c r="AP66" s="165"/>
      <c r="AQ66" s="165"/>
      <c r="AR66" s="165"/>
      <c r="AS66" s="165"/>
      <c r="AT66" s="165"/>
      <c r="AU66" s="165"/>
      <c r="AV66" s="165"/>
      <c r="AW66" s="165"/>
      <c r="AX66" s="165"/>
      <c r="AY66" s="165"/>
      <c r="AZ66" s="165"/>
      <c r="BA66" s="165"/>
      <c r="BB66" s="165"/>
      <c r="BD66" s="165"/>
      <c r="BE66" s="152"/>
      <c r="BF66" s="152"/>
      <c r="BG66" s="152"/>
      <c r="BH66" s="152"/>
      <c r="BI66" s="152"/>
      <c r="BJ66" s="152"/>
      <c r="BK66" s="152"/>
      <c r="BL66" s="152"/>
      <c r="BM66" s="152"/>
      <c r="BN66" s="152"/>
      <c r="BO66" s="152"/>
      <c r="BP66" s="152"/>
      <c r="BQ66" s="152"/>
      <c r="BR66" s="152"/>
      <c r="BS66" s="152"/>
      <c r="BT66" s="165"/>
      <c r="BV66" s="165"/>
      <c r="BW66" s="152"/>
      <c r="BX66" s="152"/>
      <c r="BY66" s="152"/>
      <c r="BZ66" s="172"/>
      <c r="CA66" s="172"/>
      <c r="CB66" s="172"/>
      <c r="CC66" s="172"/>
      <c r="CD66" s="172"/>
      <c r="CE66" s="172"/>
      <c r="CF66" s="172"/>
      <c r="CG66" s="172"/>
      <c r="CH66" s="172"/>
      <c r="CI66" s="174" t="s">
        <v>1091</v>
      </c>
      <c r="CJ66" s="175">
        <v>0.54</v>
      </c>
      <c r="CK66" s="175">
        <f t="shared" si="4"/>
        <v>0.36</v>
      </c>
      <c r="CL66" s="175">
        <v>0.1</v>
      </c>
      <c r="CM66" s="172"/>
      <c r="CN66" s="172"/>
      <c r="CO66" s="152"/>
    </row>
    <row r="67" spans="2:93" ht="14.25" customHeight="1">
      <c r="B67" s="165"/>
      <c r="C67" s="152"/>
      <c r="D67" s="152"/>
      <c r="E67" s="152"/>
      <c r="F67" s="152"/>
      <c r="G67" s="152"/>
      <c r="H67" s="152"/>
      <c r="I67" s="152"/>
      <c r="J67" s="152"/>
      <c r="K67" s="152"/>
      <c r="L67" s="152"/>
      <c r="M67" s="152"/>
      <c r="N67" s="152"/>
      <c r="O67" s="152"/>
      <c r="P67" s="152"/>
      <c r="Q67" s="152"/>
      <c r="R67" s="152"/>
      <c r="T67" s="152"/>
      <c r="U67" s="152"/>
      <c r="V67" s="152"/>
      <c r="W67" s="152"/>
      <c r="X67" s="152"/>
      <c r="Y67" s="152"/>
      <c r="Z67" s="152"/>
      <c r="AA67" s="152"/>
      <c r="AB67" s="152"/>
      <c r="AC67" s="152"/>
      <c r="AD67" s="152"/>
      <c r="AE67" s="152"/>
      <c r="AF67" s="152"/>
      <c r="AG67" s="152"/>
      <c r="AH67" s="152"/>
      <c r="AI67" s="152"/>
      <c r="AJ67" s="152"/>
      <c r="AL67" s="165"/>
      <c r="AM67" s="165"/>
      <c r="AN67" s="165"/>
      <c r="AO67" s="165"/>
      <c r="AP67" s="165"/>
      <c r="AQ67" s="165"/>
      <c r="AR67" s="165"/>
      <c r="AS67" s="165"/>
      <c r="AT67" s="165"/>
      <c r="AU67" s="165"/>
      <c r="AV67" s="165"/>
      <c r="AW67" s="165"/>
      <c r="AX67" s="165"/>
      <c r="AY67" s="165"/>
      <c r="AZ67" s="165"/>
      <c r="BA67" s="165"/>
      <c r="BB67" s="165"/>
      <c r="BD67" s="165"/>
      <c r="BE67" s="152"/>
      <c r="BF67" s="152"/>
      <c r="BG67" s="152"/>
      <c r="BH67" s="152"/>
      <c r="BI67" s="152"/>
      <c r="BJ67" s="152"/>
      <c r="BK67" s="152"/>
      <c r="BL67" s="152"/>
      <c r="BM67" s="152"/>
      <c r="BN67" s="152"/>
      <c r="BO67" s="152"/>
      <c r="BP67" s="152"/>
      <c r="BQ67" s="152"/>
      <c r="BR67" s="152"/>
      <c r="BS67" s="152"/>
      <c r="BT67" s="165"/>
      <c r="BV67" s="165"/>
      <c r="BW67" s="152"/>
      <c r="BX67" s="152"/>
      <c r="BY67" s="152"/>
      <c r="BZ67" s="172"/>
      <c r="CA67" s="172"/>
      <c r="CB67" s="172"/>
      <c r="CC67" s="172"/>
      <c r="CD67" s="172"/>
      <c r="CE67" s="172"/>
      <c r="CF67" s="172"/>
      <c r="CG67" s="172"/>
      <c r="CH67" s="172"/>
      <c r="CI67" s="174" t="s">
        <v>1092</v>
      </c>
      <c r="CJ67" s="175">
        <v>0.62</v>
      </c>
      <c r="CK67" s="175">
        <f t="shared" si="4"/>
        <v>0.28000000000000003</v>
      </c>
      <c r="CL67" s="175">
        <v>0.1</v>
      </c>
      <c r="CM67" s="172"/>
      <c r="CN67" s="172"/>
      <c r="CO67" s="152"/>
    </row>
    <row r="68" spans="2:93" ht="14.25" customHeight="1">
      <c r="B68" s="165"/>
      <c r="C68" s="152"/>
      <c r="D68" s="152"/>
      <c r="E68" s="152"/>
      <c r="F68" s="152"/>
      <c r="G68" s="152"/>
      <c r="H68" s="152"/>
      <c r="I68" s="152"/>
      <c r="J68" s="152"/>
      <c r="K68" s="152"/>
      <c r="L68" s="152"/>
      <c r="M68" s="152"/>
      <c r="N68" s="152"/>
      <c r="O68" s="152"/>
      <c r="P68" s="152"/>
      <c r="Q68" s="152"/>
      <c r="R68" s="152"/>
      <c r="T68" s="152"/>
      <c r="U68" s="152"/>
      <c r="V68" s="152"/>
      <c r="W68" s="152"/>
      <c r="X68" s="152"/>
      <c r="Y68" s="152"/>
      <c r="Z68" s="152"/>
      <c r="AA68" s="152"/>
      <c r="AB68" s="152"/>
      <c r="AC68" s="152"/>
      <c r="AD68" s="152"/>
      <c r="AE68" s="152"/>
      <c r="AF68" s="152"/>
      <c r="AG68" s="152"/>
      <c r="AH68" s="152"/>
      <c r="AI68" s="152"/>
      <c r="AJ68" s="152"/>
      <c r="AL68" s="165"/>
      <c r="AM68" s="165"/>
      <c r="AN68" s="165"/>
      <c r="AO68" s="165"/>
      <c r="AP68" s="165"/>
      <c r="AQ68" s="165"/>
      <c r="AR68" s="165"/>
      <c r="AS68" s="165"/>
      <c r="AT68" s="165"/>
      <c r="AU68" s="165"/>
      <c r="AV68" s="165"/>
      <c r="AW68" s="165"/>
      <c r="AX68" s="165"/>
      <c r="AY68" s="165"/>
      <c r="AZ68" s="165"/>
      <c r="BA68" s="165"/>
      <c r="BB68" s="165"/>
      <c r="BD68" s="165"/>
      <c r="BE68" s="152"/>
      <c r="BF68" s="152"/>
      <c r="BG68" s="152"/>
      <c r="BH68" s="152"/>
      <c r="BI68" s="152"/>
      <c r="BJ68" s="152"/>
      <c r="BK68" s="152"/>
      <c r="BL68" s="152"/>
      <c r="BM68" s="152"/>
      <c r="BN68" s="152"/>
      <c r="BO68" s="152"/>
      <c r="BP68" s="152"/>
      <c r="BQ68" s="152"/>
      <c r="BR68" s="152"/>
      <c r="BS68" s="152"/>
      <c r="BT68" s="165"/>
      <c r="BV68" s="165"/>
      <c r="BW68" s="152"/>
      <c r="BX68" s="152"/>
      <c r="BY68" s="152"/>
      <c r="BZ68" s="172"/>
      <c r="CA68" s="172"/>
      <c r="CB68" s="172"/>
      <c r="CC68" s="172"/>
      <c r="CD68" s="172"/>
      <c r="CE68" s="172"/>
      <c r="CF68" s="172"/>
      <c r="CG68" s="172"/>
      <c r="CH68" s="172"/>
      <c r="CI68" s="172"/>
      <c r="CJ68" s="172"/>
      <c r="CK68" s="172"/>
      <c r="CL68" s="172"/>
      <c r="CM68" s="172"/>
      <c r="CN68" s="172"/>
      <c r="CO68" s="152"/>
    </row>
    <row r="69" spans="2:93" ht="14.25" customHeight="1">
      <c r="B69" s="165"/>
      <c r="C69" s="152"/>
      <c r="D69" s="152"/>
      <c r="E69" s="152"/>
      <c r="F69" s="152"/>
      <c r="G69" s="152"/>
      <c r="H69" s="152"/>
      <c r="I69" s="152"/>
      <c r="J69" s="152"/>
      <c r="K69" s="152"/>
      <c r="L69" s="152"/>
      <c r="M69" s="152"/>
      <c r="N69" s="152"/>
      <c r="O69" s="152"/>
      <c r="P69" s="152"/>
      <c r="Q69" s="152"/>
      <c r="R69" s="152"/>
      <c r="T69" s="152"/>
      <c r="U69" s="152"/>
      <c r="V69" s="152"/>
      <c r="W69" s="152"/>
      <c r="X69" s="152"/>
      <c r="Y69" s="152"/>
      <c r="Z69" s="152"/>
      <c r="AA69" s="152"/>
      <c r="AB69" s="152"/>
      <c r="AC69" s="152"/>
      <c r="AD69" s="152"/>
      <c r="AE69" s="152"/>
      <c r="AF69" s="152"/>
      <c r="AG69" s="152"/>
      <c r="AH69" s="152"/>
      <c r="AI69" s="152"/>
      <c r="AJ69" s="152"/>
      <c r="AL69" s="165"/>
      <c r="AM69" s="165"/>
      <c r="AN69" s="165"/>
      <c r="AO69" s="165"/>
      <c r="AP69" s="165"/>
      <c r="AQ69" s="165"/>
      <c r="AR69" s="165"/>
      <c r="AS69" s="165"/>
      <c r="AT69" s="165"/>
      <c r="AU69" s="165"/>
      <c r="AV69" s="165"/>
      <c r="AW69" s="165"/>
      <c r="AX69" s="165"/>
      <c r="AY69" s="165"/>
      <c r="AZ69" s="165"/>
      <c r="BA69" s="165"/>
      <c r="BB69" s="165"/>
      <c r="BD69" s="165"/>
      <c r="BE69" s="165"/>
      <c r="BF69" s="165"/>
      <c r="BG69" s="165"/>
      <c r="BH69" s="165"/>
      <c r="BI69" s="165"/>
      <c r="BJ69" s="165"/>
      <c r="BK69" s="165"/>
      <c r="BL69" s="165"/>
      <c r="BM69" s="165"/>
      <c r="BN69" s="165"/>
      <c r="BO69" s="165"/>
      <c r="BP69" s="165"/>
      <c r="BQ69" s="165"/>
      <c r="BR69" s="165"/>
      <c r="BS69" s="165"/>
      <c r="BT69" s="165"/>
      <c r="BV69" s="165"/>
      <c r="BW69" s="165"/>
      <c r="BX69" s="165"/>
      <c r="BY69" s="165"/>
      <c r="BZ69" s="176"/>
      <c r="CA69" s="176"/>
      <c r="CB69" s="176"/>
      <c r="CC69" s="176"/>
      <c r="CD69" s="176"/>
      <c r="CE69" s="176"/>
      <c r="CF69" s="176"/>
      <c r="CG69" s="176"/>
      <c r="CH69" s="176"/>
      <c r="CI69" s="176"/>
      <c r="CJ69" s="176"/>
      <c r="CK69" s="176"/>
      <c r="CL69" s="176"/>
      <c r="CM69" s="176"/>
      <c r="CN69" s="176"/>
      <c r="CO69" s="165"/>
    </row>
    <row r="70" spans="2:93" ht="14.25" customHeight="1"/>
    <row r="71" spans="2:93" ht="14.25" customHeight="1"/>
    <row r="72" spans="2:93" ht="14.25" customHeight="1"/>
    <row r="73" spans="2:93" ht="14.25" customHeight="1"/>
    <row r="74" spans="2:93" ht="14.25" customHeight="1"/>
    <row r="75" spans="2:93" ht="14.25" customHeight="1"/>
    <row r="76" spans="2:93" ht="14.25" customHeight="1"/>
    <row r="77" spans="2:93" ht="14.25" customHeight="1"/>
    <row r="78" spans="2:93" ht="14.25" customHeight="1"/>
    <row r="79" spans="2:93" ht="14.25" customHeight="1"/>
    <row r="80" spans="2:9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BV3:CO6"/>
    <mergeCell ref="B7:R10"/>
    <mergeCell ref="T7:AJ10"/>
    <mergeCell ref="AL7:BB10"/>
    <mergeCell ref="BV7:CO10"/>
    <mergeCell ref="BD3:BT6"/>
    <mergeCell ref="BD7:BT10"/>
    <mergeCell ref="U14:V16"/>
    <mergeCell ref="W14:X16"/>
    <mergeCell ref="B3:R6"/>
    <mergeCell ref="T3:AJ6"/>
    <mergeCell ref="AL3:BB6"/>
    <mergeCell ref="BX33:CC34"/>
    <mergeCell ref="AM14:AN16"/>
    <mergeCell ref="AO14:AP16"/>
    <mergeCell ref="AQ15:AQ17"/>
    <mergeCell ref="BE13:BH14"/>
    <mergeCell ref="BJ13:BM14"/>
    <mergeCell ref="BO13:BR14"/>
    <mergeCell ref="AA20:AI34"/>
    <mergeCell ref="AM21:AN23"/>
    <mergeCell ref="AM31:AN32"/>
    <mergeCell ref="AO31:AO32"/>
    <mergeCell ref="BW33:BW34"/>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FA34E-843C-421B-9A83-B84AD89EFAFD}"/>
</file>

<file path=customXml/itemProps2.xml><?xml version="1.0" encoding="utf-8"?>
<ds:datastoreItem xmlns:ds="http://schemas.openxmlformats.org/officeDocument/2006/customXml" ds:itemID="{7981ED42-64EA-43B2-B4D2-E292653B2BF1}"/>
</file>

<file path=customXml/itemProps3.xml><?xml version="1.0" encoding="utf-8"?>
<ds:datastoreItem xmlns:ds="http://schemas.openxmlformats.org/officeDocument/2006/customXml" ds:itemID="{F959B038-68EC-4ED9-BC92-95825218A2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
  <dcterms:created xsi:type="dcterms:W3CDTF">2024-04-11T08:02:05Z</dcterms:created>
  <dcterms:modified xsi:type="dcterms:W3CDTF">2024-08-20T10:49:47Z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